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расходов'!$7:$8</definedName>
    <definedName name="_xlnm.Print_Titles" localSheetId="0">'Роспись расходов'!$8:$10</definedName>
  </definedNames>
  <calcPr calcId="125725" calcMode="manual" refMode="R1C1"/>
</workbook>
</file>

<file path=xl/calcChain.xml><?xml version="1.0" encoding="utf-8"?>
<calcChain xmlns="http://schemas.openxmlformats.org/spreadsheetml/2006/main">
  <c r="J27" i="12"/>
  <c r="J26"/>
  <c r="J25"/>
  <c r="J24"/>
  <c r="J114"/>
  <c r="J112"/>
  <c r="J107"/>
  <c r="J103"/>
  <c r="J102"/>
  <c r="I76"/>
  <c r="I71"/>
  <c r="I69"/>
  <c r="I57"/>
  <c r="I56"/>
  <c r="J53"/>
  <c r="I52"/>
  <c r="I47"/>
  <c r="I46"/>
  <c r="I44"/>
  <c r="I37"/>
  <c r="I36"/>
  <c r="I35"/>
  <c r="I29"/>
  <c r="I28"/>
  <c r="I26"/>
  <c r="I25"/>
  <c r="I24"/>
  <c r="I23"/>
  <c r="I15"/>
  <c r="I14"/>
  <c r="I13"/>
  <c r="I12"/>
  <c r="I11"/>
  <c r="H13"/>
  <c r="H11" s="1"/>
  <c r="H87"/>
  <c r="H51"/>
  <c r="H19"/>
  <c r="H25"/>
  <c r="H101"/>
  <c r="H71"/>
  <c r="H27"/>
  <c r="G27"/>
  <c r="G26" s="1"/>
  <c r="G25" s="1"/>
  <c r="G24" s="1"/>
  <c r="G23" s="1"/>
  <c r="G22" s="1"/>
  <c r="G13" s="1"/>
  <c r="G56"/>
  <c r="J120"/>
  <c r="J119"/>
  <c r="J118"/>
  <c r="I120"/>
  <c r="I118"/>
  <c r="I119"/>
  <c r="G100"/>
  <c r="G101"/>
  <c r="G99"/>
  <c r="G93"/>
  <c r="G92" s="1"/>
  <c r="G91" s="1"/>
  <c r="G71"/>
  <c r="G70" s="1"/>
  <c r="G69" s="1"/>
  <c r="G68" s="1"/>
  <c r="G87" l="1"/>
  <c r="G11"/>
  <c r="J117"/>
  <c r="J113"/>
  <c r="J116"/>
  <c r="J115"/>
  <c r="J111"/>
  <c r="J109"/>
  <c r="J108"/>
  <c r="J105"/>
  <c r="J101"/>
  <c r="I101"/>
  <c r="J100"/>
  <c r="J99"/>
  <c r="J98"/>
  <c r="J97"/>
  <c r="J96"/>
  <c r="J95"/>
  <c r="J94"/>
  <c r="J93"/>
  <c r="J92"/>
  <c r="J91"/>
  <c r="J87"/>
  <c r="J72"/>
  <c r="J71"/>
  <c r="J70"/>
  <c r="J68"/>
  <c r="J63"/>
  <c r="J62"/>
  <c r="J61"/>
  <c r="J60"/>
  <c r="J59"/>
  <c r="J58"/>
  <c r="J57"/>
  <c r="J56"/>
  <c r="J55"/>
  <c r="J54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1"/>
  <c r="J30"/>
  <c r="J29"/>
  <c r="J28"/>
  <c r="J23"/>
  <c r="J22"/>
  <c r="J21"/>
  <c r="J20"/>
  <c r="J19"/>
  <c r="J18"/>
  <c r="J17"/>
  <c r="J16"/>
  <c r="J15"/>
  <c r="J14"/>
  <c r="J13"/>
  <c r="J12"/>
  <c r="J11"/>
  <c r="I117"/>
  <c r="I116"/>
  <c r="I115"/>
  <c r="I114"/>
  <c r="I113"/>
  <c r="I112"/>
  <c r="I111"/>
  <c r="I109"/>
  <c r="I108"/>
  <c r="I106"/>
  <c r="I103"/>
  <c r="I102"/>
  <c r="I100"/>
  <c r="I99"/>
  <c r="I96"/>
  <c r="I95"/>
  <c r="I94"/>
  <c r="I93"/>
  <c r="I92"/>
  <c r="I91"/>
  <c r="I87"/>
  <c r="I81"/>
  <c r="I78"/>
  <c r="I77"/>
  <c r="I75"/>
  <c r="I74"/>
  <c r="I73"/>
  <c r="I72"/>
  <c r="I70"/>
  <c r="I68"/>
  <c r="I63"/>
  <c r="I55"/>
  <c r="I54"/>
  <c r="I51"/>
  <c r="I50"/>
  <c r="I49"/>
  <c r="I48"/>
  <c r="I45"/>
  <c r="I34"/>
  <c r="I30"/>
  <c r="I22"/>
  <c r="I21"/>
  <c r="I20"/>
  <c r="I19"/>
  <c r="I18"/>
  <c r="I17"/>
  <c r="I16"/>
  <c r="I86"/>
  <c r="J86"/>
  <c r="I85"/>
  <c r="J85"/>
  <c r="I84"/>
  <c r="J84"/>
  <c r="I83"/>
  <c r="J83"/>
  <c r="I82"/>
  <c r="J82"/>
  <c r="J81"/>
  <c r="I65"/>
  <c r="I64"/>
  <c r="J106" l="1"/>
  <c r="J104"/>
  <c r="J80"/>
  <c r="J79"/>
  <c r="J78"/>
  <c r="J77"/>
  <c r="J76"/>
  <c r="J74"/>
  <c r="J73"/>
  <c r="J69"/>
  <c r="I107"/>
  <c r="I80"/>
  <c r="I79"/>
  <c r="I62"/>
  <c r="I61"/>
  <c r="I60"/>
  <c r="I59"/>
  <c r="I58"/>
  <c r="I43"/>
  <c r="I42"/>
  <c r="I41"/>
  <c r="I40"/>
  <c r="I39"/>
  <c r="I38"/>
  <c r="J75"/>
</calcChain>
</file>

<file path=xl/sharedStrings.xml><?xml version="1.0" encoding="utf-8"?>
<sst xmlns="http://schemas.openxmlformats.org/spreadsheetml/2006/main" count="634" uniqueCount="230">
  <si>
    <t>руб.</t>
  </si>
  <si>
    <t>№ п/п</t>
  </si>
  <si>
    <t>2</t>
  </si>
  <si>
    <t>3</t>
  </si>
  <si>
    <t>4</t>
  </si>
  <si>
    <t>6</t>
  </si>
  <si>
    <t>7</t>
  </si>
  <si>
    <t>9</t>
  </si>
  <si>
    <t>11</t>
  </si>
  <si>
    <t>12</t>
  </si>
  <si>
    <t>13</t>
  </si>
  <si>
    <t>14</t>
  </si>
  <si>
    <t>15</t>
  </si>
  <si>
    <t>16</t>
  </si>
  <si>
    <t>5</t>
  </si>
  <si>
    <t>КБК</t>
  </si>
  <si>
    <t>8</t>
  </si>
  <si>
    <t>22</t>
  </si>
  <si>
    <t>23</t>
  </si>
  <si>
    <t>24</t>
  </si>
  <si>
    <t>26</t>
  </si>
  <si>
    <t>27</t>
  </si>
  <si>
    <t>Единица измерения:</t>
  </si>
  <si>
    <t>28</t>
  </si>
  <si>
    <t>1</t>
  </si>
  <si>
    <t>КВСР</t>
  </si>
  <si>
    <t>КВР</t>
  </si>
  <si>
    <t>КЦСР</t>
  </si>
  <si>
    <t>КФСР</t>
  </si>
  <si>
    <t/>
  </si>
  <si>
    <t>Наименование показателя</t>
  </si>
  <si>
    <t>ВСЕГО:</t>
  </si>
  <si>
    <t>0100</t>
  </si>
  <si>
    <t>ОБЩЕГОСУДАРСТВЕННЫЕ ВОПРОСЫ</t>
  </si>
  <si>
    <t>0102</t>
  </si>
  <si>
    <t>Непрограммные расходы представительного органа муниципального образования</t>
  </si>
  <si>
    <t>Функционирование высшего должностного лица муниципального образования</t>
  </si>
  <si>
    <t>Глава муниципального образования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</si>
  <si>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</si>
  <si>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</si>
  <si>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</si>
  <si>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</si>
  <si>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</si>
  <si>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</si>
  <si>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местных администраций</t>
  </si>
  <si>
    <t>Центральный аппарат органов местного самоуправления</t>
  </si>
  <si>
    <t>Руководство и управление в сфере установленных функций органов местного самоуправления в рамках непрограммных расходов органов местного самоуправления</t>
  </si>
  <si>
    <t>200</t>
  </si>
  <si>
    <t>Закупка товаров, работ и услуг для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</si>
  <si>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</si>
  <si>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</si>
  <si>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0111</t>
  </si>
  <si>
    <t>Резервные фонды</t>
  </si>
  <si>
    <t>30</t>
  </si>
  <si>
    <t>31</t>
  </si>
  <si>
    <t>32</t>
  </si>
  <si>
    <t>Резервные фонды местных администраций в рамках непрограммных расходов органов местного самоуправления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</si>
  <si>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</si>
  <si>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</si>
  <si>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</si>
  <si>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</si>
  <si>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</si>
  <si>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</si>
  <si>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</si>
  <si>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</si>
  <si>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</si>
  <si>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0200</t>
  </si>
  <si>
    <t>НАЦИОНАЛЬНАЯ ОБОРОНА</t>
  </si>
  <si>
    <t>44</t>
  </si>
  <si>
    <t>0203</t>
  </si>
  <si>
    <t>Мобилизационная и вневойсковая подготовка</t>
  </si>
  <si>
    <t>45</t>
  </si>
  <si>
    <t>46</t>
  </si>
  <si>
    <t>47</t>
  </si>
  <si>
    <t>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</t>
  </si>
  <si>
    <t>48</t>
  </si>
  <si>
    <t>49</t>
  </si>
  <si>
    <t>50</t>
  </si>
  <si>
    <t>52</t>
  </si>
  <si>
    <t>53</t>
  </si>
  <si>
    <t>0300</t>
  </si>
  <si>
    <t>НАЦИОНАЛЬНАЯ БЕЗОПАСНОСТЬ И ПРАВООХРАНИТЕЛЬНАЯ ДЕЯТЕЛЬНОСТЬ</t>
  </si>
  <si>
    <t>55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</si>
  <si>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</si>
  <si>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</si>
  <si>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 в рамках непрограммных расходов органов местного самоуправления</t>
  </si>
  <si>
    <t>0400</t>
  </si>
  <si>
    <t>НАЦИОНАЛЬНАЯ ЭКОНОМИКА</t>
  </si>
  <si>
    <t>0409</t>
  </si>
  <si>
    <t>Дорожное хозяйство (дорожные фонды)</t>
  </si>
  <si>
    <t>65</t>
  </si>
  <si>
    <t>66</t>
  </si>
  <si>
    <t>Содержание автомобильных дорог общего пользования местного значения и искусственных сооружений за счет средств дорожного фонда поселения</t>
  </si>
  <si>
    <t>67</t>
  </si>
  <si>
    <t>68</t>
  </si>
  <si>
    <t>0500</t>
  </si>
  <si>
    <t>ЖИЛИЩНО-КОММУНАЛЬНОЕ ХОЗЯЙСТВО</t>
  </si>
  <si>
    <t>0502</t>
  </si>
  <si>
    <t>Коммунальное хозяйство</t>
  </si>
  <si>
    <t>72</t>
  </si>
  <si>
    <t>73</t>
  </si>
  <si>
    <t>74</t>
  </si>
  <si>
    <t>Расходы на текущее содержание водопроводов, колодцев</t>
  </si>
  <si>
    <t>0503</t>
  </si>
  <si>
    <t>Благоустройство</t>
  </si>
  <si>
    <t>Расходы на текущее содержание и обслуживание наружных сетей уличного освещения территории поселения</t>
  </si>
  <si>
    <t>84</t>
  </si>
  <si>
    <t>86</t>
  </si>
  <si>
    <t>87</t>
  </si>
  <si>
    <t>88</t>
  </si>
  <si>
    <t>Расходы на сбор, вывоз бытовых отходов и мусора, ликвидация несанкционированных свалок</t>
  </si>
  <si>
    <t>90</t>
  </si>
  <si>
    <t>91</t>
  </si>
  <si>
    <t>94</t>
  </si>
  <si>
    <t>0800</t>
  </si>
  <si>
    <t>КУЛЬТУРА, КИНЕМАТОГРАФИЯ</t>
  </si>
  <si>
    <t>0801</t>
  </si>
  <si>
    <t>Культура</t>
  </si>
  <si>
    <t>600</t>
  </si>
  <si>
    <t>Предоставление субсидий бюджетным, автономным учреждениям и иным некоммерческим организациям</t>
  </si>
  <si>
    <t>610</t>
  </si>
  <si>
    <t>Субсидии бюджетным учреждениям</t>
  </si>
  <si>
    <t>10</t>
  </si>
  <si>
    <t>17</t>
  </si>
  <si>
    <t>25</t>
  </si>
  <si>
    <t>29</t>
  </si>
  <si>
    <t>36</t>
  </si>
  <si>
    <t>43</t>
  </si>
  <si>
    <t>51</t>
  </si>
  <si>
    <t>54</t>
  </si>
  <si>
    <t>85</t>
  </si>
  <si>
    <t>93</t>
  </si>
  <si>
    <t>Муниципальная программа "Повышение качества жизни населения Курайского сельсовета" Дзержинского района.</t>
  </si>
  <si>
    <t>Подпрограмма "Дороги Курайского сельсовета",</t>
  </si>
  <si>
    <t>Подпрограмма "Благоустройство территории Курайского сельсовета"</t>
  </si>
  <si>
    <t>Расходы на содержание мест захоронения</t>
  </si>
  <si>
    <t xml:space="preserve"> </t>
  </si>
  <si>
    <t>96</t>
  </si>
  <si>
    <t>97</t>
  </si>
  <si>
    <t>111</t>
  </si>
  <si>
    <t>112</t>
  </si>
  <si>
    <t>113</t>
  </si>
  <si>
    <t>114</t>
  </si>
  <si>
    <t>870</t>
  </si>
  <si>
    <t>800</t>
  </si>
  <si>
    <t>Содержание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</si>
  <si>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>115</t>
  </si>
  <si>
    <t>116</t>
  </si>
  <si>
    <t>117</t>
  </si>
  <si>
    <t>244</t>
  </si>
  <si>
    <t>софинансирование 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</si>
  <si>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 xml:space="preserve">  </t>
  </si>
  <si>
    <t>план год</t>
  </si>
  <si>
    <t>расходы по содержанию главы сельсовета</t>
  </si>
  <si>
    <t>остаток лимитов</t>
  </si>
  <si>
    <t>оплата труда</t>
  </si>
  <si>
    <t>начисление на оплату труда</t>
  </si>
  <si>
    <t xml:space="preserve">прочие работы, услуги </t>
  </si>
  <si>
    <t>увеличение материальных запасов</t>
  </si>
  <si>
    <t>прочие расходы</t>
  </si>
  <si>
    <t>расходы на выполнение гос полномочий, обеспечение административных комиссиий</t>
  </si>
  <si>
    <t>% исполнения</t>
  </si>
  <si>
    <t>102</t>
  </si>
  <si>
    <t>103</t>
  </si>
  <si>
    <t>Расходы на софинансирование реализации проектов и мероприятий по благоустройству территорий за счет средств местного бюджета</t>
  </si>
  <si>
    <t>Администрация Нижнетанайского сельсовета Дзержинского района Красноярского края</t>
  </si>
  <si>
    <t xml:space="preserve">Муниципальная программа "Повышение качества жизни населения Нижнетанайского сельсовета" Дзержинского района </t>
  </si>
  <si>
    <t>Подпрограмма "Модернизация и развитие жилищно-комунального хозяйства Нижнетанайского сельсовета"</t>
  </si>
  <si>
    <t>Муниципальная программа "Развитие культуры,  молодежной политики и массового спорта на территории Нижнетанайского сельсовета"</t>
  </si>
  <si>
    <t>Подпрограмма "Развитие культуры,  молодежной политики и массового спорта на территории Нижнетанайского сельсовета"</t>
  </si>
  <si>
    <t>Обеспечение деятельности (оказание услуг) подведомственных учреждений, в рамках муниципальной программы " "Развитие культуры,  молодежной политики и массового спорта на территории Нижнетанайского сельсовета" .</t>
  </si>
  <si>
    <t>Другие общегосударственные вопросы</t>
  </si>
  <si>
    <t>земельнокадастровые работы</t>
  </si>
  <si>
    <t>0113</t>
  </si>
  <si>
    <t>Расходы на противопожарные  мероприятия</t>
  </si>
  <si>
    <t>822</t>
  </si>
  <si>
    <t>121</t>
  </si>
  <si>
    <t>129</t>
  </si>
  <si>
    <t>8100000000</t>
  </si>
  <si>
    <t>8110000000</t>
  </si>
  <si>
    <t>8110060220</t>
  </si>
  <si>
    <t>8210060210</t>
  </si>
  <si>
    <t>8200000000</t>
  </si>
  <si>
    <t>8210000000</t>
  </si>
  <si>
    <t>8210060270</t>
  </si>
  <si>
    <t>8210060320</t>
  </si>
  <si>
    <t>8210051180</t>
  </si>
  <si>
    <t>8210060410</t>
  </si>
  <si>
    <t>0200000000</t>
  </si>
  <si>
    <t>0220000000</t>
  </si>
  <si>
    <t>0220073930</t>
  </si>
  <si>
    <t>0220093930</t>
  </si>
  <si>
    <t>Содержание и капитальный ремонт муниципального жилищного фонда</t>
  </si>
  <si>
    <t>0230064010</t>
  </si>
  <si>
    <t>8210075140</t>
  </si>
  <si>
    <t>0220062010</t>
  </si>
  <si>
    <t>0230000000</t>
  </si>
  <si>
    <t>0230064020</t>
  </si>
  <si>
    <t>0210075710</t>
  </si>
  <si>
    <t>0210000000</t>
  </si>
  <si>
    <t>0210061010</t>
  </si>
  <si>
    <t>0210061030</t>
  </si>
  <si>
    <t>0210065010</t>
  </si>
  <si>
    <t>0210065020</t>
  </si>
  <si>
    <t>0100000000</t>
  </si>
  <si>
    <t>0110000000</t>
  </si>
  <si>
    <t>0110060610</t>
  </si>
  <si>
    <t>Жилищное хозяйство</t>
  </si>
  <si>
    <t>Модернизация и капитальный ремонт объектов коммунальной инфраструктуры в сфере водоснабжения</t>
  </si>
  <si>
    <t>0501</t>
  </si>
  <si>
    <t>023006411</t>
  </si>
  <si>
    <t>0210097410</t>
  </si>
  <si>
    <t>Иные бюджетные ассигнования</t>
  </si>
  <si>
    <t>850</t>
  </si>
  <si>
    <t>Обеспечение пожарной безопасности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</si>
  <si>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края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</si>
  <si>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Софинансирование за счет средст местного бюджета на обеспечение первичных мер пожарной безопастности</t>
  </si>
  <si>
    <t>0310</t>
  </si>
  <si>
    <t>8210074120</t>
  </si>
  <si>
    <t>8210094120</t>
  </si>
  <si>
    <t>Субсидии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</si>
  <si>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Софинансирование за счет средств местного бюджета на капитальный ремонт и ремонт автомобильных дорог общего пользования местного значения</t>
  </si>
  <si>
    <t>0220075090</t>
  </si>
  <si>
    <t>0220095090</t>
  </si>
  <si>
    <t xml:space="preserve">Отчет по  расходам  Нижнетенайского  сельского бюджета на 01.07.2017 </t>
  </si>
  <si>
    <t>расходы на 01.07.2017</t>
  </si>
  <si>
    <t>2017</t>
  </si>
  <si>
    <t>Уплата налогов, сборов и иных платежей</t>
  </si>
  <si>
    <t>01100R5190</t>
  </si>
  <si>
    <t>Субсидии бюджетным учреждениям на поддержку отрасли культуры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</si>
</sst>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49" fontId="1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0" fontId="7" fillId="0" borderId="0" xfId="0" applyFont="1"/>
    <xf numFmtId="4" fontId="6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0" xfId="0" applyFont="1"/>
    <xf numFmtId="4" fontId="8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right" vertical="top" wrapText="1"/>
    </xf>
    <xf numFmtId="0" fontId="11" fillId="0" borderId="0" xfId="0" applyFont="1"/>
    <xf numFmtId="49" fontId="10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4" fontId="10" fillId="0" borderId="2" xfId="0" applyNumberFormat="1" applyFont="1" applyBorder="1" applyAlignment="1">
      <alignment vertical="justify"/>
    </xf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Border="1"/>
    <xf numFmtId="0" fontId="12" fillId="0" borderId="2" xfId="0" applyFont="1" applyBorder="1"/>
    <xf numFmtId="4" fontId="6" fillId="0" borderId="2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tabSelected="1" zoomScale="86" zoomScaleNormal="86" workbookViewId="0">
      <selection activeCell="K27" sqref="K27"/>
    </sheetView>
  </sheetViews>
  <sheetFormatPr defaultColWidth="8.85546875" defaultRowHeight="12.75"/>
  <cols>
    <col min="1" max="1" width="5.42578125" customWidth="1"/>
    <col min="2" max="2" width="34.85546875" customWidth="1"/>
    <col min="3" max="4" width="8.5703125" customWidth="1"/>
    <col min="5" max="5" width="13.7109375" customWidth="1"/>
    <col min="6" max="6" width="6.7109375" customWidth="1"/>
    <col min="7" max="7" width="16.140625" customWidth="1"/>
    <col min="8" max="8" width="18" customWidth="1"/>
    <col min="9" max="9" width="19.42578125" customWidth="1"/>
    <col min="10" max="10" width="13.5703125" customWidth="1"/>
    <col min="11" max="34" width="15.7109375" customWidth="1"/>
  </cols>
  <sheetData>
    <row r="1" spans="1:10" ht="15.75">
      <c r="D1" s="40"/>
      <c r="E1" s="40"/>
      <c r="F1" s="40"/>
      <c r="G1" s="40"/>
    </row>
    <row r="2" spans="1:10" ht="12.75" customHeight="1">
      <c r="D2" s="41"/>
      <c r="E2" s="41"/>
      <c r="F2" s="41"/>
      <c r="G2" s="41"/>
    </row>
    <row r="3" spans="1:10" ht="18.75" customHeight="1">
      <c r="A3" s="2" t="s">
        <v>29</v>
      </c>
      <c r="B3" s="2"/>
      <c r="C3" s="2"/>
      <c r="D3" s="42" t="s">
        <v>151</v>
      </c>
      <c r="E3" s="42"/>
      <c r="F3" s="42"/>
      <c r="G3" s="42"/>
    </row>
    <row r="5" spans="1:10" ht="18">
      <c r="A5" s="30" t="s">
        <v>224</v>
      </c>
      <c r="B5" s="30"/>
      <c r="C5" s="30"/>
      <c r="D5" s="30"/>
      <c r="E5" s="30"/>
      <c r="F5" s="30"/>
      <c r="G5" s="30"/>
    </row>
    <row r="6" spans="1:10" ht="15.7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3.5" customHeight="1">
      <c r="A7" s="37" t="s">
        <v>22</v>
      </c>
      <c r="B7" s="37"/>
      <c r="G7" s="1" t="s">
        <v>0</v>
      </c>
      <c r="H7" s="1" t="s">
        <v>0</v>
      </c>
      <c r="I7" s="1" t="s">
        <v>0</v>
      </c>
      <c r="J7" s="1" t="s">
        <v>0</v>
      </c>
    </row>
    <row r="8" spans="1:10" ht="31.5">
      <c r="A8" s="38" t="s">
        <v>1</v>
      </c>
      <c r="B8" s="38" t="s">
        <v>30</v>
      </c>
      <c r="C8" s="43" t="s">
        <v>15</v>
      </c>
      <c r="D8" s="44"/>
      <c r="E8" s="44"/>
      <c r="F8" s="44"/>
      <c r="G8" s="4" t="s">
        <v>152</v>
      </c>
      <c r="H8" s="5" t="s">
        <v>225</v>
      </c>
      <c r="I8" s="5" t="s">
        <v>154</v>
      </c>
      <c r="J8" s="5" t="s">
        <v>161</v>
      </c>
    </row>
    <row r="9" spans="1:10" ht="15.75">
      <c r="A9" s="39"/>
      <c r="B9" s="39"/>
      <c r="C9" s="5" t="s">
        <v>25</v>
      </c>
      <c r="D9" s="5" t="s">
        <v>28</v>
      </c>
      <c r="E9" s="5" t="s">
        <v>27</v>
      </c>
      <c r="F9" s="5" t="s">
        <v>26</v>
      </c>
      <c r="G9" s="5" t="s">
        <v>226</v>
      </c>
      <c r="H9" s="5" t="s">
        <v>226</v>
      </c>
      <c r="I9" s="5" t="s">
        <v>226</v>
      </c>
      <c r="J9" s="5" t="s">
        <v>226</v>
      </c>
    </row>
    <row r="10" spans="1:10" ht="15.75">
      <c r="A10" s="6" t="s">
        <v>24</v>
      </c>
      <c r="B10" s="6" t="s">
        <v>2</v>
      </c>
      <c r="C10" s="6" t="s">
        <v>3</v>
      </c>
      <c r="D10" s="6" t="s">
        <v>4</v>
      </c>
      <c r="E10" s="6" t="s">
        <v>14</v>
      </c>
      <c r="F10" s="6" t="s">
        <v>5</v>
      </c>
      <c r="G10" s="6" t="s">
        <v>16</v>
      </c>
      <c r="H10" s="6" t="s">
        <v>7</v>
      </c>
      <c r="I10" s="6" t="s">
        <v>122</v>
      </c>
      <c r="J10" s="6" t="s">
        <v>122</v>
      </c>
    </row>
    <row r="11" spans="1:10" s="15" customFormat="1" ht="15.75">
      <c r="A11" s="11" t="s">
        <v>24</v>
      </c>
      <c r="B11" s="28" t="s">
        <v>31</v>
      </c>
      <c r="C11" s="11" t="s">
        <v>29</v>
      </c>
      <c r="D11" s="11" t="s">
        <v>29</v>
      </c>
      <c r="E11" s="11" t="s">
        <v>29</v>
      </c>
      <c r="F11" s="29" t="s">
        <v>29</v>
      </c>
      <c r="G11" s="14">
        <f>SUM(G13+G45+G56+G68+G87+G111)</f>
        <v>9701936.25</v>
      </c>
      <c r="H11" s="14">
        <f>SUM(H13+H45+H56+H71+H87+H111)</f>
        <v>2457280.34</v>
      </c>
      <c r="I11" s="14">
        <f>G11-H11</f>
        <v>7244655.9100000001</v>
      </c>
      <c r="J11" s="14">
        <f t="shared" ref="J11:J25" si="0">H11/G11*100</f>
        <v>25.327731255706816</v>
      </c>
    </row>
    <row r="12" spans="1:10" ht="63">
      <c r="A12" s="8" t="s">
        <v>2</v>
      </c>
      <c r="B12" s="9" t="s">
        <v>165</v>
      </c>
      <c r="C12" s="8" t="s">
        <v>175</v>
      </c>
      <c r="D12" s="8" t="s">
        <v>29</v>
      </c>
      <c r="E12" s="8" t="s">
        <v>29</v>
      </c>
      <c r="F12" s="8" t="s">
        <v>29</v>
      </c>
      <c r="G12" s="10">
        <v>5939740.6399999997</v>
      </c>
      <c r="H12" s="10">
        <v>1050882.2</v>
      </c>
      <c r="I12" s="14">
        <f>G12-H12</f>
        <v>4888858.4399999995</v>
      </c>
      <c r="J12" s="14">
        <f t="shared" si="0"/>
        <v>17.692392036834796</v>
      </c>
    </row>
    <row r="13" spans="1:10" s="15" customFormat="1" ht="29.25" customHeight="1">
      <c r="A13" s="11" t="s">
        <v>3</v>
      </c>
      <c r="B13" s="12" t="s">
        <v>33</v>
      </c>
      <c r="C13" s="8" t="s">
        <v>175</v>
      </c>
      <c r="D13" s="13" t="s">
        <v>32</v>
      </c>
      <c r="E13" s="13" t="s">
        <v>29</v>
      </c>
      <c r="F13" s="13" t="s">
        <v>29</v>
      </c>
      <c r="G13" s="16">
        <f>SUM(G15+G22+G36+G42)</f>
        <v>2147570.15</v>
      </c>
      <c r="H13" s="16">
        <f>SUM(H14+H22)</f>
        <v>1063222.18</v>
      </c>
      <c r="I13" s="14">
        <f>G13-H13</f>
        <v>1084347.97</v>
      </c>
      <c r="J13" s="14">
        <f t="shared" si="0"/>
        <v>49.508146683823114</v>
      </c>
    </row>
    <row r="14" spans="1:10" s="20" customFormat="1" ht="31.5">
      <c r="A14" s="17" t="s">
        <v>4</v>
      </c>
      <c r="B14" s="18" t="s">
        <v>153</v>
      </c>
      <c r="C14" s="8" t="s">
        <v>175</v>
      </c>
      <c r="D14" s="17" t="s">
        <v>34</v>
      </c>
      <c r="E14" s="17" t="s">
        <v>29</v>
      </c>
      <c r="F14" s="17" t="s">
        <v>29</v>
      </c>
      <c r="G14" s="19">
        <v>584312.6</v>
      </c>
      <c r="H14" s="19">
        <v>279931.05</v>
      </c>
      <c r="I14" s="19">
        <f>G14-H14</f>
        <v>304381.55</v>
      </c>
      <c r="J14" s="14">
        <f t="shared" si="0"/>
        <v>47.907755198159343</v>
      </c>
    </row>
    <row r="15" spans="1:10" ht="47.25">
      <c r="A15" s="7" t="s">
        <v>14</v>
      </c>
      <c r="B15" s="9" t="s">
        <v>35</v>
      </c>
      <c r="C15" s="8" t="s">
        <v>175</v>
      </c>
      <c r="D15" s="8" t="s">
        <v>34</v>
      </c>
      <c r="E15" s="8" t="s">
        <v>178</v>
      </c>
      <c r="F15" s="8" t="s">
        <v>29</v>
      </c>
      <c r="G15" s="25">
        <v>584312.6</v>
      </c>
      <c r="H15" s="25">
        <v>279931.05</v>
      </c>
      <c r="I15" s="10">
        <f>G15-H15</f>
        <v>304381.55</v>
      </c>
      <c r="J15" s="14">
        <f t="shared" si="0"/>
        <v>47.907755198159343</v>
      </c>
    </row>
    <row r="16" spans="1:10" ht="47.25">
      <c r="A16" s="8" t="s">
        <v>5</v>
      </c>
      <c r="B16" s="9" t="s">
        <v>36</v>
      </c>
      <c r="C16" s="8" t="s">
        <v>175</v>
      </c>
      <c r="D16" s="8" t="s">
        <v>34</v>
      </c>
      <c r="E16" s="8" t="s">
        <v>179</v>
      </c>
      <c r="F16" s="8" t="s">
        <v>29</v>
      </c>
      <c r="G16" s="25">
        <v>584312.6</v>
      </c>
      <c r="H16" s="25">
        <v>279931.05</v>
      </c>
      <c r="I16" s="10">
        <f t="shared" ref="I11:I25" si="1">G16-H16</f>
        <v>304381.55</v>
      </c>
      <c r="J16" s="14">
        <f t="shared" si="0"/>
        <v>47.907755198159343</v>
      </c>
    </row>
    <row r="17" spans="1:10" ht="31.5">
      <c r="A17" s="7" t="s">
        <v>6</v>
      </c>
      <c r="B17" s="9" t="s">
        <v>37</v>
      </c>
      <c r="C17" s="8" t="s">
        <v>175</v>
      </c>
      <c r="D17" s="8" t="s">
        <v>34</v>
      </c>
      <c r="E17" s="8" t="s">
        <v>180</v>
      </c>
      <c r="F17" s="8" t="s">
        <v>29</v>
      </c>
      <c r="G17" s="25">
        <v>584312.6</v>
      </c>
      <c r="H17" s="25">
        <v>279931.05</v>
      </c>
      <c r="I17" s="10">
        <f t="shared" si="1"/>
        <v>304381.55</v>
      </c>
      <c r="J17" s="14">
        <f t="shared" si="0"/>
        <v>47.907755198159343</v>
      </c>
    </row>
    <row r="18" spans="1:10" ht="93.75" customHeight="1">
      <c r="A18" s="8" t="s">
        <v>16</v>
      </c>
      <c r="B18" s="9" t="s">
        <v>39</v>
      </c>
      <c r="C18" s="8" t="s">
        <v>175</v>
      </c>
      <c r="D18" s="8" t="s">
        <v>34</v>
      </c>
      <c r="E18" s="8" t="s">
        <v>180</v>
      </c>
      <c r="F18" s="8" t="s">
        <v>38</v>
      </c>
      <c r="G18" s="25">
        <v>584312.6</v>
      </c>
      <c r="H18" s="25">
        <v>279931.05</v>
      </c>
      <c r="I18" s="10">
        <f t="shared" si="1"/>
        <v>304381.55</v>
      </c>
      <c r="J18" s="14">
        <f t="shared" si="0"/>
        <v>47.907755198159343</v>
      </c>
    </row>
    <row r="19" spans="1:10" ht="48.75" customHeight="1">
      <c r="A19" s="7" t="s">
        <v>7</v>
      </c>
      <c r="B19" s="9" t="s">
        <v>41</v>
      </c>
      <c r="C19" s="8" t="s">
        <v>175</v>
      </c>
      <c r="D19" s="8" t="s">
        <v>34</v>
      </c>
      <c r="E19" s="8" t="s">
        <v>180</v>
      </c>
      <c r="F19" s="8" t="s">
        <v>40</v>
      </c>
      <c r="G19" s="25">
        <v>584312.6</v>
      </c>
      <c r="H19" s="25">
        <f>SUM(H20+H21)</f>
        <v>279931.05</v>
      </c>
      <c r="I19" s="10">
        <f t="shared" si="1"/>
        <v>304381.55</v>
      </c>
      <c r="J19" s="14">
        <f t="shared" si="0"/>
        <v>47.907755198159343</v>
      </c>
    </row>
    <row r="20" spans="1:10" ht="22.5" customHeight="1">
      <c r="A20" s="7"/>
      <c r="B20" s="9" t="s">
        <v>155</v>
      </c>
      <c r="C20" s="8" t="s">
        <v>175</v>
      </c>
      <c r="D20" s="8" t="s">
        <v>34</v>
      </c>
      <c r="E20" s="8"/>
      <c r="F20" s="8" t="s">
        <v>176</v>
      </c>
      <c r="G20" s="25">
        <v>448780.79999999999</v>
      </c>
      <c r="H20" s="10">
        <v>215000.8</v>
      </c>
      <c r="I20" s="10">
        <f t="shared" si="1"/>
        <v>233780</v>
      </c>
      <c r="J20" s="14">
        <f t="shared" si="0"/>
        <v>47.907753629388779</v>
      </c>
    </row>
    <row r="21" spans="1:10" ht="26.25" customHeight="1">
      <c r="A21" s="7"/>
      <c r="B21" s="9" t="s">
        <v>156</v>
      </c>
      <c r="C21" s="8" t="s">
        <v>175</v>
      </c>
      <c r="D21" s="8" t="s">
        <v>34</v>
      </c>
      <c r="E21" s="8"/>
      <c r="F21" s="8" t="s">
        <v>177</v>
      </c>
      <c r="G21" s="25">
        <v>135531.79999999999</v>
      </c>
      <c r="H21" s="10">
        <v>64930.25</v>
      </c>
      <c r="I21" s="10">
        <f t="shared" si="1"/>
        <v>70601.549999999988</v>
      </c>
      <c r="J21" s="14">
        <f t="shared" si="0"/>
        <v>47.907760392763912</v>
      </c>
    </row>
    <row r="22" spans="1:10" s="20" customFormat="1" ht="126">
      <c r="A22" s="17" t="s">
        <v>122</v>
      </c>
      <c r="B22" s="18" t="s">
        <v>43</v>
      </c>
      <c r="C22" s="8" t="s">
        <v>175</v>
      </c>
      <c r="D22" s="17" t="s">
        <v>42</v>
      </c>
      <c r="E22" s="17" t="s">
        <v>29</v>
      </c>
      <c r="F22" s="17" t="s">
        <v>29</v>
      </c>
      <c r="G22" s="21">
        <f>SUM(G23+G32)</f>
        <v>1557257.55</v>
      </c>
      <c r="H22" s="31">
        <v>783291.13</v>
      </c>
      <c r="I22" s="19">
        <f t="shared" si="1"/>
        <v>773966.42</v>
      </c>
      <c r="J22" s="14">
        <f t="shared" si="0"/>
        <v>50.299395241333066</v>
      </c>
    </row>
    <row r="23" spans="1:10" s="20" customFormat="1" ht="31.5">
      <c r="A23" s="22" t="s">
        <v>8</v>
      </c>
      <c r="B23" s="18" t="s">
        <v>44</v>
      </c>
      <c r="C23" s="8" t="s">
        <v>175</v>
      </c>
      <c r="D23" s="17" t="s">
        <v>42</v>
      </c>
      <c r="E23" s="17" t="s">
        <v>182</v>
      </c>
      <c r="F23" s="17" t="s">
        <v>29</v>
      </c>
      <c r="G23" s="31">
        <f>SUM(G24+G33)</f>
        <v>1551257.55</v>
      </c>
      <c r="H23" s="31">
        <v>783291.13</v>
      </c>
      <c r="I23" s="19">
        <f>G23-H23</f>
        <v>767966.42</v>
      </c>
      <c r="J23" s="14">
        <f t="shared" si="0"/>
        <v>50.49394473535358</v>
      </c>
    </row>
    <row r="24" spans="1:10" s="20" customFormat="1" ht="31.5">
      <c r="A24" s="17" t="s">
        <v>9</v>
      </c>
      <c r="B24" s="18" t="s">
        <v>45</v>
      </c>
      <c r="C24" s="8" t="s">
        <v>175</v>
      </c>
      <c r="D24" s="17" t="s">
        <v>42</v>
      </c>
      <c r="E24" s="17" t="s">
        <v>183</v>
      </c>
      <c r="F24" s="17" t="s">
        <v>29</v>
      </c>
      <c r="G24" s="31">
        <f>SUM(G25+G34)</f>
        <v>1545257.55</v>
      </c>
      <c r="H24" s="31">
        <v>783291.13</v>
      </c>
      <c r="I24" s="19">
        <f>G24-H24</f>
        <v>761966.42</v>
      </c>
      <c r="J24" s="14">
        <f>H24/G24*100</f>
        <v>50.6900050415544</v>
      </c>
    </row>
    <row r="25" spans="1:10" ht="110.25">
      <c r="A25" s="7" t="s">
        <v>10</v>
      </c>
      <c r="B25" s="9" t="s">
        <v>46</v>
      </c>
      <c r="C25" s="8" t="s">
        <v>175</v>
      </c>
      <c r="D25" s="8" t="s">
        <v>42</v>
      </c>
      <c r="E25" s="8" t="s">
        <v>181</v>
      </c>
      <c r="F25" s="8" t="s">
        <v>29</v>
      </c>
      <c r="G25" s="10">
        <f>SUM(G26+G30+G32)</f>
        <v>1543957.55</v>
      </c>
      <c r="H25" s="31">
        <f>SUM(H26+H30+H32)</f>
        <v>783291.13</v>
      </c>
      <c r="I25" s="10">
        <f>G25-H25</f>
        <v>760666.42</v>
      </c>
      <c r="J25" s="14">
        <f>H25/G25*100</f>
        <v>50.73268562338388</v>
      </c>
    </row>
    <row r="26" spans="1:10" ht="95.25" customHeight="1">
      <c r="A26" s="8" t="s">
        <v>11</v>
      </c>
      <c r="B26" s="9" t="s">
        <v>39</v>
      </c>
      <c r="C26" s="8" t="s">
        <v>175</v>
      </c>
      <c r="D26" s="8" t="s">
        <v>42</v>
      </c>
      <c r="E26" s="8" t="s">
        <v>181</v>
      </c>
      <c r="F26" s="8" t="s">
        <v>38</v>
      </c>
      <c r="G26" s="10">
        <f>SUM(G27)</f>
        <v>1177163.03</v>
      </c>
      <c r="H26" s="31">
        <v>559253.22</v>
      </c>
      <c r="I26" s="10">
        <f>G26-H27</f>
        <v>617909.81000000006</v>
      </c>
      <c r="J26" s="14">
        <f>H27/G26*100</f>
        <v>47.508561324763996</v>
      </c>
    </row>
    <row r="27" spans="1:10" s="26" customFormat="1" ht="47.25">
      <c r="A27" s="27" t="s">
        <v>12</v>
      </c>
      <c r="B27" s="23" t="s">
        <v>41</v>
      </c>
      <c r="C27" s="8" t="s">
        <v>175</v>
      </c>
      <c r="D27" s="24" t="s">
        <v>42</v>
      </c>
      <c r="E27" s="24" t="s">
        <v>181</v>
      </c>
      <c r="F27" s="24" t="s">
        <v>40</v>
      </c>
      <c r="G27" s="25">
        <f>SUM(G28+G29)</f>
        <v>1177163.03</v>
      </c>
      <c r="H27" s="31">
        <f>SUM(H28+H29)</f>
        <v>559253.22</v>
      </c>
      <c r="I27" s="25">
        <v>917531.44</v>
      </c>
      <c r="J27" s="14">
        <f>H28/G27*100</f>
        <v>36.974471581901447</v>
      </c>
    </row>
    <row r="28" spans="1:10" ht="47.25">
      <c r="A28" s="7"/>
      <c r="B28" s="9" t="s">
        <v>41</v>
      </c>
      <c r="C28" s="8" t="s">
        <v>175</v>
      </c>
      <c r="D28" s="8"/>
      <c r="E28" s="8"/>
      <c r="F28" s="8" t="s">
        <v>176</v>
      </c>
      <c r="G28" s="10">
        <v>909560.63</v>
      </c>
      <c r="H28" s="25">
        <v>435249.81</v>
      </c>
      <c r="I28" s="10">
        <f>G28-H28</f>
        <v>474310.82</v>
      </c>
      <c r="J28" s="14">
        <f t="shared" ref="J28:J63" si="2">H28/G28*100</f>
        <v>47.852753917020351</v>
      </c>
    </row>
    <row r="29" spans="1:10" ht="47.25">
      <c r="A29" s="7"/>
      <c r="B29" s="9" t="s">
        <v>41</v>
      </c>
      <c r="C29" s="8" t="s">
        <v>175</v>
      </c>
      <c r="D29" s="8"/>
      <c r="E29" s="8"/>
      <c r="F29" s="8" t="s">
        <v>177</v>
      </c>
      <c r="G29" s="10">
        <v>267602.40000000002</v>
      </c>
      <c r="H29" s="10">
        <v>124003.41</v>
      </c>
      <c r="I29" s="10">
        <f>G29-H29</f>
        <v>143598.99000000002</v>
      </c>
      <c r="J29" s="14">
        <f t="shared" si="2"/>
        <v>46.338676334741393</v>
      </c>
    </row>
    <row r="30" spans="1:10" s="26" customFormat="1" ht="33" customHeight="1">
      <c r="A30" s="24" t="s">
        <v>13</v>
      </c>
      <c r="B30" s="23" t="s">
        <v>48</v>
      </c>
      <c r="C30" s="8" t="s">
        <v>175</v>
      </c>
      <c r="D30" s="24" t="s">
        <v>42</v>
      </c>
      <c r="E30" s="24" t="s">
        <v>181</v>
      </c>
      <c r="F30" s="24" t="s">
        <v>47</v>
      </c>
      <c r="G30" s="10">
        <v>360794.52</v>
      </c>
      <c r="H30" s="10">
        <v>221170.31</v>
      </c>
      <c r="I30" s="10">
        <f>SUM(G30-H30)</f>
        <v>139624.21000000002</v>
      </c>
      <c r="J30" s="14">
        <f t="shared" si="2"/>
        <v>61.300906122410062</v>
      </c>
    </row>
    <row r="31" spans="1:10" ht="63">
      <c r="A31" s="7" t="s">
        <v>123</v>
      </c>
      <c r="B31" s="9" t="s">
        <v>50</v>
      </c>
      <c r="C31" s="8" t="s">
        <v>175</v>
      </c>
      <c r="D31" s="8" t="s">
        <v>42</v>
      </c>
      <c r="E31" s="8" t="s">
        <v>181</v>
      </c>
      <c r="F31" s="8" t="s">
        <v>49</v>
      </c>
      <c r="G31" s="10">
        <v>360794.52</v>
      </c>
      <c r="H31" s="10">
        <v>221170.31</v>
      </c>
      <c r="I31" s="10">
        <v>233852.61</v>
      </c>
      <c r="J31" s="14">
        <f t="shared" si="2"/>
        <v>61.300906122410062</v>
      </c>
    </row>
    <row r="32" spans="1:10" ht="15.75">
      <c r="A32" s="7"/>
      <c r="B32" s="9" t="s">
        <v>212</v>
      </c>
      <c r="C32" s="8" t="s">
        <v>175</v>
      </c>
      <c r="D32" s="8" t="s">
        <v>42</v>
      </c>
      <c r="E32" s="8" t="s">
        <v>181</v>
      </c>
      <c r="F32" s="8" t="s">
        <v>144</v>
      </c>
      <c r="G32" s="10">
        <v>6000</v>
      </c>
      <c r="H32" s="33">
        <v>2867.6</v>
      </c>
      <c r="I32" s="33">
        <v>51595.37</v>
      </c>
      <c r="J32" s="34">
        <v>67.97</v>
      </c>
    </row>
    <row r="33" spans="1:10" ht="31.5">
      <c r="A33" s="7"/>
      <c r="B33" s="9" t="s">
        <v>227</v>
      </c>
      <c r="C33" s="8" t="s">
        <v>175</v>
      </c>
      <c r="D33" s="8" t="s">
        <v>42</v>
      </c>
      <c r="E33" s="8" t="s">
        <v>181</v>
      </c>
      <c r="F33" s="8" t="s">
        <v>213</v>
      </c>
      <c r="G33" s="10">
        <v>6000</v>
      </c>
      <c r="H33" s="33">
        <v>2867.6</v>
      </c>
      <c r="I33" s="33">
        <v>51595.37</v>
      </c>
      <c r="J33" s="34">
        <v>67.97</v>
      </c>
    </row>
    <row r="34" spans="1:10" s="20" customFormat="1" ht="51.75" customHeight="1">
      <c r="A34" s="17" t="s">
        <v>17</v>
      </c>
      <c r="B34" s="18" t="s">
        <v>160</v>
      </c>
      <c r="C34" s="8" t="s">
        <v>175</v>
      </c>
      <c r="D34" s="17" t="s">
        <v>42</v>
      </c>
      <c r="E34" s="17" t="s">
        <v>194</v>
      </c>
      <c r="F34" s="17" t="s">
        <v>47</v>
      </c>
      <c r="G34" s="19">
        <v>1300</v>
      </c>
      <c r="H34" s="19">
        <v>0</v>
      </c>
      <c r="I34" s="19">
        <f>G34-H34</f>
        <v>1300</v>
      </c>
      <c r="J34" s="14">
        <f t="shared" si="2"/>
        <v>0</v>
      </c>
    </row>
    <row r="35" spans="1:10" ht="63">
      <c r="A35" s="7" t="s">
        <v>18</v>
      </c>
      <c r="B35" s="9" t="s">
        <v>50</v>
      </c>
      <c r="C35" s="8" t="s">
        <v>175</v>
      </c>
      <c r="D35" s="8" t="s">
        <v>42</v>
      </c>
      <c r="E35" s="8" t="s">
        <v>194</v>
      </c>
      <c r="F35" s="8" t="s">
        <v>49</v>
      </c>
      <c r="G35" s="10">
        <v>1300</v>
      </c>
      <c r="H35" s="10">
        <v>0</v>
      </c>
      <c r="I35" s="10">
        <f>G35-H35</f>
        <v>1300</v>
      </c>
      <c r="J35" s="14">
        <f t="shared" si="2"/>
        <v>0</v>
      </c>
    </row>
    <row r="36" spans="1:10" s="15" customFormat="1" ht="15.75">
      <c r="A36" s="13" t="s">
        <v>19</v>
      </c>
      <c r="B36" s="12" t="s">
        <v>52</v>
      </c>
      <c r="C36" s="8" t="s">
        <v>175</v>
      </c>
      <c r="D36" s="13" t="s">
        <v>51</v>
      </c>
      <c r="E36" s="13" t="s">
        <v>29</v>
      </c>
      <c r="F36" s="13" t="s">
        <v>29</v>
      </c>
      <c r="G36" s="14">
        <v>5000</v>
      </c>
      <c r="H36" s="14">
        <v>0</v>
      </c>
      <c r="I36" s="14">
        <f>G36-H36</f>
        <v>5000</v>
      </c>
      <c r="J36" s="14">
        <f t="shared" si="2"/>
        <v>0</v>
      </c>
    </row>
    <row r="37" spans="1:10" ht="31.5">
      <c r="A37" s="7" t="s">
        <v>124</v>
      </c>
      <c r="B37" s="9" t="s">
        <v>44</v>
      </c>
      <c r="C37" s="8" t="s">
        <v>175</v>
      </c>
      <c r="D37" s="8" t="s">
        <v>51</v>
      </c>
      <c r="E37" s="8" t="s">
        <v>182</v>
      </c>
      <c r="F37" s="8" t="s">
        <v>29</v>
      </c>
      <c r="G37" s="10">
        <v>5000</v>
      </c>
      <c r="H37" s="10">
        <v>0</v>
      </c>
      <c r="I37" s="14">
        <f>G37-H37</f>
        <v>5000</v>
      </c>
      <c r="J37" s="14">
        <f t="shared" si="2"/>
        <v>0</v>
      </c>
    </row>
    <row r="38" spans="1:10" ht="31.5">
      <c r="A38" s="8" t="s">
        <v>20</v>
      </c>
      <c r="B38" s="9" t="s">
        <v>45</v>
      </c>
      <c r="C38" s="8" t="s">
        <v>175</v>
      </c>
      <c r="D38" s="8" t="s">
        <v>51</v>
      </c>
      <c r="E38" s="8" t="s">
        <v>183</v>
      </c>
      <c r="F38" s="8" t="s">
        <v>29</v>
      </c>
      <c r="G38" s="10">
        <v>5000</v>
      </c>
      <c r="H38" s="10">
        <v>0</v>
      </c>
      <c r="I38" s="14">
        <f t="shared" ref="I35:I44" si="3">G38-H38</f>
        <v>5000</v>
      </c>
      <c r="J38" s="14">
        <f t="shared" si="2"/>
        <v>0</v>
      </c>
    </row>
    <row r="39" spans="1:10" ht="78.75">
      <c r="A39" s="7" t="s">
        <v>21</v>
      </c>
      <c r="B39" s="9" t="s">
        <v>56</v>
      </c>
      <c r="C39" s="8" t="s">
        <v>175</v>
      </c>
      <c r="D39" s="8" t="s">
        <v>51</v>
      </c>
      <c r="E39" s="8" t="s">
        <v>184</v>
      </c>
      <c r="F39" s="8" t="s">
        <v>29</v>
      </c>
      <c r="G39" s="10">
        <v>5000</v>
      </c>
      <c r="H39" s="10">
        <v>0</v>
      </c>
      <c r="I39" s="14">
        <f t="shared" si="3"/>
        <v>5000</v>
      </c>
      <c r="J39" s="14">
        <f t="shared" si="2"/>
        <v>0</v>
      </c>
    </row>
    <row r="40" spans="1:10" ht="32.25" customHeight="1">
      <c r="A40" s="8" t="s">
        <v>23</v>
      </c>
      <c r="B40" s="9" t="s">
        <v>48</v>
      </c>
      <c r="C40" s="8" t="s">
        <v>175</v>
      </c>
      <c r="D40" s="8" t="s">
        <v>51</v>
      </c>
      <c r="E40" s="8" t="s">
        <v>184</v>
      </c>
      <c r="F40" s="8" t="s">
        <v>144</v>
      </c>
      <c r="G40" s="10">
        <v>5000</v>
      </c>
      <c r="H40" s="10">
        <v>0</v>
      </c>
      <c r="I40" s="14">
        <f t="shared" si="3"/>
        <v>5000</v>
      </c>
      <c r="J40" s="14">
        <f t="shared" si="2"/>
        <v>0</v>
      </c>
    </row>
    <row r="41" spans="1:10" ht="15.75">
      <c r="A41" s="7" t="s">
        <v>125</v>
      </c>
      <c r="B41" s="9" t="s">
        <v>159</v>
      </c>
      <c r="C41" s="8" t="s">
        <v>175</v>
      </c>
      <c r="D41" s="8" t="s">
        <v>51</v>
      </c>
      <c r="E41" s="8" t="s">
        <v>184</v>
      </c>
      <c r="F41" s="8" t="s">
        <v>143</v>
      </c>
      <c r="G41" s="10">
        <v>5000</v>
      </c>
      <c r="H41" s="10">
        <v>0</v>
      </c>
      <c r="I41" s="14">
        <f t="shared" si="3"/>
        <v>5000</v>
      </c>
      <c r="J41" s="14">
        <f t="shared" si="2"/>
        <v>0</v>
      </c>
    </row>
    <row r="42" spans="1:10" s="15" customFormat="1" ht="31.5">
      <c r="A42" s="11"/>
      <c r="B42" s="12" t="s">
        <v>171</v>
      </c>
      <c r="C42" s="8" t="s">
        <v>175</v>
      </c>
      <c r="D42" s="13" t="s">
        <v>173</v>
      </c>
      <c r="E42" s="13" t="s">
        <v>185</v>
      </c>
      <c r="F42" s="13" t="s">
        <v>49</v>
      </c>
      <c r="G42" s="14">
        <v>1000</v>
      </c>
      <c r="H42" s="14">
        <v>0</v>
      </c>
      <c r="I42" s="14">
        <f t="shared" si="3"/>
        <v>1000</v>
      </c>
      <c r="J42" s="14">
        <f t="shared" si="2"/>
        <v>0</v>
      </c>
    </row>
    <row r="43" spans="1:10" ht="15.75">
      <c r="A43" s="7"/>
      <c r="B43" s="9" t="s">
        <v>172</v>
      </c>
      <c r="C43" s="8" t="s">
        <v>175</v>
      </c>
      <c r="D43" s="8" t="s">
        <v>173</v>
      </c>
      <c r="E43" s="13" t="s">
        <v>185</v>
      </c>
      <c r="F43" s="8" t="s">
        <v>149</v>
      </c>
      <c r="G43" s="10">
        <v>1000</v>
      </c>
      <c r="H43" s="10">
        <v>0</v>
      </c>
      <c r="I43" s="14">
        <f t="shared" si="3"/>
        <v>1000</v>
      </c>
      <c r="J43" s="14">
        <f t="shared" si="2"/>
        <v>0</v>
      </c>
    </row>
    <row r="44" spans="1:10" ht="15.75">
      <c r="A44" s="7"/>
      <c r="B44" s="9" t="s">
        <v>157</v>
      </c>
      <c r="C44" s="8" t="s">
        <v>175</v>
      </c>
      <c r="D44" s="8" t="s">
        <v>173</v>
      </c>
      <c r="E44" s="13" t="s">
        <v>185</v>
      </c>
      <c r="F44" s="8" t="s">
        <v>149</v>
      </c>
      <c r="G44" s="10">
        <v>1000</v>
      </c>
      <c r="H44" s="10">
        <v>0</v>
      </c>
      <c r="I44" s="14">
        <f>G44-H44</f>
        <v>1000</v>
      </c>
      <c r="J44" s="14">
        <f t="shared" si="2"/>
        <v>0</v>
      </c>
    </row>
    <row r="45" spans="1:10" s="15" customFormat="1" ht="48.75" customHeight="1">
      <c r="A45" s="13" t="s">
        <v>53</v>
      </c>
      <c r="B45" s="12" t="s">
        <v>67</v>
      </c>
      <c r="C45" s="8" t="s">
        <v>175</v>
      </c>
      <c r="D45" s="13" t="s">
        <v>66</v>
      </c>
      <c r="E45" s="13" t="s">
        <v>29</v>
      </c>
      <c r="F45" s="13" t="s">
        <v>29</v>
      </c>
      <c r="G45" s="14">
        <v>62360</v>
      </c>
      <c r="H45" s="35">
        <v>17308.87</v>
      </c>
      <c r="I45" s="14">
        <f t="shared" ref="I45:I55" si="4">G45-H45</f>
        <v>45051.130000000005</v>
      </c>
      <c r="J45" s="14">
        <f t="shared" si="2"/>
        <v>27.756366260423349</v>
      </c>
    </row>
    <row r="46" spans="1:10" s="20" customFormat="1" ht="61.5" customHeight="1">
      <c r="A46" s="22" t="s">
        <v>54</v>
      </c>
      <c r="B46" s="18" t="s">
        <v>70</v>
      </c>
      <c r="C46" s="8" t="s">
        <v>175</v>
      </c>
      <c r="D46" s="17" t="s">
        <v>69</v>
      </c>
      <c r="E46" s="17" t="s">
        <v>29</v>
      </c>
      <c r="F46" s="17" t="s">
        <v>29</v>
      </c>
      <c r="G46" s="14">
        <v>62360</v>
      </c>
      <c r="H46" s="35">
        <v>17308.87</v>
      </c>
      <c r="I46" s="19">
        <f>G46-H46</f>
        <v>45051.130000000005</v>
      </c>
      <c r="J46" s="14">
        <f t="shared" si="2"/>
        <v>27.756366260423349</v>
      </c>
    </row>
    <row r="47" spans="1:10" ht="31.5">
      <c r="A47" s="8" t="s">
        <v>55</v>
      </c>
      <c r="B47" s="9" t="s">
        <v>44</v>
      </c>
      <c r="C47" s="8" t="s">
        <v>175</v>
      </c>
      <c r="D47" s="8" t="s">
        <v>69</v>
      </c>
      <c r="E47" s="8" t="s">
        <v>182</v>
      </c>
      <c r="F47" s="8" t="s">
        <v>29</v>
      </c>
      <c r="G47" s="10">
        <v>62360</v>
      </c>
      <c r="H47" s="36">
        <v>17308.87</v>
      </c>
      <c r="I47" s="10">
        <f>G47-H47</f>
        <v>45051.130000000005</v>
      </c>
      <c r="J47" s="14">
        <f t="shared" si="2"/>
        <v>27.756366260423349</v>
      </c>
    </row>
    <row r="48" spans="1:10" ht="31.5">
      <c r="A48" s="7" t="s">
        <v>57</v>
      </c>
      <c r="B48" s="9" t="s">
        <v>45</v>
      </c>
      <c r="C48" s="8" t="s">
        <v>175</v>
      </c>
      <c r="D48" s="8" t="s">
        <v>69</v>
      </c>
      <c r="E48" s="8" t="s">
        <v>183</v>
      </c>
      <c r="F48" s="8" t="s">
        <v>29</v>
      </c>
      <c r="G48" s="10">
        <v>62360</v>
      </c>
      <c r="H48" s="36">
        <v>17308.87</v>
      </c>
      <c r="I48" s="10">
        <f t="shared" si="4"/>
        <v>45051.130000000005</v>
      </c>
      <c r="J48" s="14">
        <f t="shared" si="2"/>
        <v>27.756366260423349</v>
      </c>
    </row>
    <row r="49" spans="1:10" ht="110.25">
      <c r="A49" s="8" t="s">
        <v>58</v>
      </c>
      <c r="B49" s="9" t="s">
        <v>74</v>
      </c>
      <c r="C49" s="8" t="s">
        <v>175</v>
      </c>
      <c r="D49" s="8" t="s">
        <v>69</v>
      </c>
      <c r="E49" s="8" t="s">
        <v>186</v>
      </c>
      <c r="F49" s="8" t="s">
        <v>29</v>
      </c>
      <c r="G49" s="10">
        <v>62360</v>
      </c>
      <c r="H49" s="36">
        <v>17308.87</v>
      </c>
      <c r="I49" s="10">
        <f t="shared" si="4"/>
        <v>45051.130000000005</v>
      </c>
      <c r="J49" s="14">
        <f t="shared" si="2"/>
        <v>27.756366260423349</v>
      </c>
    </row>
    <row r="50" spans="1:10" ht="95.25" customHeight="1">
      <c r="A50" s="7" t="s">
        <v>59</v>
      </c>
      <c r="B50" s="9" t="s">
        <v>39</v>
      </c>
      <c r="C50" s="8" t="s">
        <v>175</v>
      </c>
      <c r="D50" s="8" t="s">
        <v>69</v>
      </c>
      <c r="E50" s="8" t="s">
        <v>186</v>
      </c>
      <c r="F50" s="8" t="s">
        <v>38</v>
      </c>
      <c r="G50" s="10">
        <v>41541.25</v>
      </c>
      <c r="H50" s="36">
        <v>17308.87</v>
      </c>
      <c r="I50" s="10">
        <f t="shared" si="4"/>
        <v>24232.38</v>
      </c>
      <c r="J50" s="14">
        <f t="shared" si="2"/>
        <v>41.666704781391992</v>
      </c>
    </row>
    <row r="51" spans="1:10" ht="47.25">
      <c r="A51" s="8" t="s">
        <v>126</v>
      </c>
      <c r="B51" s="9" t="s">
        <v>41</v>
      </c>
      <c r="C51" s="8" t="s">
        <v>175</v>
      </c>
      <c r="D51" s="8" t="s">
        <v>69</v>
      </c>
      <c r="E51" s="8" t="s">
        <v>186</v>
      </c>
      <c r="F51" s="8" t="s">
        <v>40</v>
      </c>
      <c r="G51" s="10">
        <v>41541.24</v>
      </c>
      <c r="H51" s="36">
        <f>SUM(H52+H53)</f>
        <v>17308.870000000003</v>
      </c>
      <c r="I51" s="10">
        <f>G51-H52</f>
        <v>28246.869999999995</v>
      </c>
      <c r="J51" s="14">
        <f>H52/G51*100</f>
        <v>32.002824181464014</v>
      </c>
    </row>
    <row r="52" spans="1:10" ht="47.25">
      <c r="A52" s="8"/>
      <c r="B52" s="9" t="s">
        <v>41</v>
      </c>
      <c r="C52" s="8" t="s">
        <v>175</v>
      </c>
      <c r="D52" s="8"/>
      <c r="E52" s="8"/>
      <c r="F52" s="8" t="s">
        <v>176</v>
      </c>
      <c r="G52" s="10">
        <v>31905.72</v>
      </c>
      <c r="H52" s="25">
        <v>13294.37</v>
      </c>
      <c r="I52" s="10">
        <f>G52-H53</f>
        <v>27891.22</v>
      </c>
      <c r="J52" s="14">
        <f>H53/G52*100</f>
        <v>12.582383346935909</v>
      </c>
    </row>
    <row r="53" spans="1:10" ht="47.25">
      <c r="A53" s="8"/>
      <c r="B53" s="9" t="s">
        <v>41</v>
      </c>
      <c r="C53" s="8" t="s">
        <v>175</v>
      </c>
      <c r="D53" s="8"/>
      <c r="E53" s="8"/>
      <c r="F53" s="8" t="s">
        <v>177</v>
      </c>
      <c r="G53" s="10">
        <v>9635.52</v>
      </c>
      <c r="H53" s="10">
        <v>4014.5</v>
      </c>
      <c r="I53" s="10">
        <v>5621.02</v>
      </c>
      <c r="J53" s="14">
        <f>H54/G53*100</f>
        <v>0</v>
      </c>
    </row>
    <row r="54" spans="1:10" ht="47.25">
      <c r="A54" s="7" t="s">
        <v>60</v>
      </c>
      <c r="B54" s="9" t="s">
        <v>48</v>
      </c>
      <c r="C54" s="8" t="s">
        <v>175</v>
      </c>
      <c r="D54" s="8" t="s">
        <v>69</v>
      </c>
      <c r="E54" s="8" t="s">
        <v>186</v>
      </c>
      <c r="F54" s="8" t="s">
        <v>47</v>
      </c>
      <c r="G54" s="10">
        <v>20818.75</v>
      </c>
      <c r="H54" s="10">
        <v>0</v>
      </c>
      <c r="I54" s="10">
        <f t="shared" si="4"/>
        <v>20818.75</v>
      </c>
      <c r="J54" s="14">
        <f t="shared" si="2"/>
        <v>0</v>
      </c>
    </row>
    <row r="55" spans="1:10" ht="63">
      <c r="A55" s="8" t="s">
        <v>61</v>
      </c>
      <c r="B55" s="9" t="s">
        <v>50</v>
      </c>
      <c r="C55" s="8" t="s">
        <v>175</v>
      </c>
      <c r="D55" s="8" t="s">
        <v>69</v>
      </c>
      <c r="E55" s="8" t="s">
        <v>186</v>
      </c>
      <c r="F55" s="8" t="s">
        <v>49</v>
      </c>
      <c r="G55" s="10">
        <v>20818.75</v>
      </c>
      <c r="H55" s="10">
        <v>0</v>
      </c>
      <c r="I55" s="10">
        <f t="shared" si="4"/>
        <v>20818.75</v>
      </c>
      <c r="J55" s="14">
        <f t="shared" si="2"/>
        <v>0</v>
      </c>
    </row>
    <row r="56" spans="1:10" s="15" customFormat="1" ht="63">
      <c r="A56" s="11" t="s">
        <v>62</v>
      </c>
      <c r="B56" s="12" t="s">
        <v>81</v>
      </c>
      <c r="C56" s="8" t="s">
        <v>175</v>
      </c>
      <c r="D56" s="13" t="s">
        <v>80</v>
      </c>
      <c r="E56" s="13" t="s">
        <v>29</v>
      </c>
      <c r="F56" s="13" t="s">
        <v>29</v>
      </c>
      <c r="G56" s="14">
        <f>SUM(G57+G63)</f>
        <v>29763</v>
      </c>
      <c r="H56" s="14">
        <v>10263</v>
      </c>
      <c r="I56" s="10">
        <f>SUM(G56-H56)</f>
        <v>19500</v>
      </c>
      <c r="J56" s="14">
        <f t="shared" si="2"/>
        <v>34.482411047273459</v>
      </c>
    </row>
    <row r="57" spans="1:10" s="20" customFormat="1" ht="78.75">
      <c r="A57" s="17" t="s">
        <v>63</v>
      </c>
      <c r="B57" s="18" t="s">
        <v>84</v>
      </c>
      <c r="C57" s="8" t="s">
        <v>175</v>
      </c>
      <c r="D57" s="17" t="s">
        <v>83</v>
      </c>
      <c r="E57" s="17" t="s">
        <v>29</v>
      </c>
      <c r="F57" s="17" t="s">
        <v>29</v>
      </c>
      <c r="G57" s="14">
        <v>19500</v>
      </c>
      <c r="H57" s="19">
        <v>0</v>
      </c>
      <c r="I57" s="10">
        <f>SUM(G57-H57)</f>
        <v>19500</v>
      </c>
      <c r="J57" s="14">
        <f t="shared" si="2"/>
        <v>0</v>
      </c>
    </row>
    <row r="58" spans="1:10" ht="31.5">
      <c r="A58" s="7" t="s">
        <v>64</v>
      </c>
      <c r="B58" s="9" t="s">
        <v>44</v>
      </c>
      <c r="C58" s="8" t="s">
        <v>175</v>
      </c>
      <c r="D58" s="8" t="s">
        <v>83</v>
      </c>
      <c r="E58" s="8" t="s">
        <v>182</v>
      </c>
      <c r="F58" s="8" t="s">
        <v>29</v>
      </c>
      <c r="G58" s="10">
        <v>19500</v>
      </c>
      <c r="H58" s="10">
        <v>0</v>
      </c>
      <c r="I58" s="10">
        <f t="shared" ref="I58:I62" si="5">SUM(G58-H58)</f>
        <v>19500</v>
      </c>
      <c r="J58" s="14">
        <f t="shared" si="2"/>
        <v>0</v>
      </c>
    </row>
    <row r="59" spans="1:10" ht="31.5">
      <c r="A59" s="8" t="s">
        <v>65</v>
      </c>
      <c r="B59" s="9" t="s">
        <v>45</v>
      </c>
      <c r="C59" s="8" t="s">
        <v>175</v>
      </c>
      <c r="D59" s="8" t="s">
        <v>83</v>
      </c>
      <c r="E59" s="8" t="s">
        <v>183</v>
      </c>
      <c r="F59" s="8" t="s">
        <v>29</v>
      </c>
      <c r="G59" s="10">
        <v>19500</v>
      </c>
      <c r="H59" s="10">
        <v>0</v>
      </c>
      <c r="I59" s="10">
        <f t="shared" si="5"/>
        <v>19500</v>
      </c>
      <c r="J59" s="14">
        <f t="shared" si="2"/>
        <v>0</v>
      </c>
    </row>
    <row r="60" spans="1:10" ht="126">
      <c r="A60" s="7" t="s">
        <v>127</v>
      </c>
      <c r="B60" s="9" t="s">
        <v>85</v>
      </c>
      <c r="C60" s="8" t="s">
        <v>175</v>
      </c>
      <c r="D60" s="8" t="s">
        <v>83</v>
      </c>
      <c r="E60" s="8" t="s">
        <v>187</v>
      </c>
      <c r="F60" s="8" t="s">
        <v>29</v>
      </c>
      <c r="G60" s="10">
        <v>19500</v>
      </c>
      <c r="H60" s="10">
        <v>0</v>
      </c>
      <c r="I60" s="10">
        <f t="shared" si="5"/>
        <v>19500</v>
      </c>
      <c r="J60" s="14">
        <f t="shared" si="2"/>
        <v>0</v>
      </c>
    </row>
    <row r="61" spans="1:10" ht="54" customHeight="1">
      <c r="A61" s="8" t="s">
        <v>68</v>
      </c>
      <c r="B61" s="9" t="s">
        <v>48</v>
      </c>
      <c r="C61" s="8" t="s">
        <v>175</v>
      </c>
      <c r="D61" s="8" t="s">
        <v>83</v>
      </c>
      <c r="E61" s="8" t="s">
        <v>187</v>
      </c>
      <c r="F61" s="8" t="s">
        <v>47</v>
      </c>
      <c r="G61" s="10">
        <v>19500</v>
      </c>
      <c r="H61" s="10">
        <v>0</v>
      </c>
      <c r="I61" s="10">
        <f t="shared" si="5"/>
        <v>19500</v>
      </c>
      <c r="J61" s="14">
        <f t="shared" si="2"/>
        <v>0</v>
      </c>
    </row>
    <row r="62" spans="1:10" ht="31.5">
      <c r="A62" s="7" t="s">
        <v>71</v>
      </c>
      <c r="B62" s="9" t="s">
        <v>158</v>
      </c>
      <c r="C62" s="8" t="s">
        <v>175</v>
      </c>
      <c r="D62" s="8" t="s">
        <v>83</v>
      </c>
      <c r="E62" s="8" t="s">
        <v>187</v>
      </c>
      <c r="F62" s="8" t="s">
        <v>49</v>
      </c>
      <c r="G62" s="10">
        <v>19500</v>
      </c>
      <c r="H62" s="10">
        <v>0</v>
      </c>
      <c r="I62" s="10">
        <f t="shared" si="5"/>
        <v>19500</v>
      </c>
      <c r="J62" s="14">
        <f t="shared" si="2"/>
        <v>0</v>
      </c>
    </row>
    <row r="63" spans="1:10" ht="31.5">
      <c r="A63" s="7"/>
      <c r="B63" s="9" t="s">
        <v>214</v>
      </c>
      <c r="C63" s="8" t="s">
        <v>175</v>
      </c>
      <c r="D63" s="8" t="s">
        <v>217</v>
      </c>
      <c r="E63" s="8"/>
      <c r="F63" s="8"/>
      <c r="G63" s="10">
        <v>10263</v>
      </c>
      <c r="H63" s="10">
        <v>10263</v>
      </c>
      <c r="I63" s="10">
        <f>SUM(G63-H63)</f>
        <v>0</v>
      </c>
      <c r="J63" s="14">
        <f t="shared" si="2"/>
        <v>100</v>
      </c>
    </row>
    <row r="64" spans="1:10" ht="206.25" customHeight="1">
      <c r="A64" s="7"/>
      <c r="B64" s="32" t="s">
        <v>215</v>
      </c>
      <c r="C64" s="8" t="s">
        <v>175</v>
      </c>
      <c r="D64" s="8" t="s">
        <v>217</v>
      </c>
      <c r="E64" s="8" t="s">
        <v>218</v>
      </c>
      <c r="F64" s="8"/>
      <c r="G64" s="10">
        <v>9763</v>
      </c>
      <c r="H64" s="10">
        <v>9763</v>
      </c>
      <c r="I64" s="10">
        <f>SUM(G64-H64)</f>
        <v>0</v>
      </c>
      <c r="J64" s="14">
        <v>0</v>
      </c>
    </row>
    <row r="65" spans="1:10" ht="63">
      <c r="A65" s="7"/>
      <c r="B65" s="9" t="s">
        <v>50</v>
      </c>
      <c r="C65" s="8" t="s">
        <v>175</v>
      </c>
      <c r="D65" s="8" t="s">
        <v>217</v>
      </c>
      <c r="E65" s="8" t="s">
        <v>218</v>
      </c>
      <c r="F65" s="8" t="s">
        <v>49</v>
      </c>
      <c r="G65" s="10">
        <v>9763</v>
      </c>
      <c r="H65" s="10">
        <v>9763</v>
      </c>
      <c r="I65" s="10">
        <f>SUM(G65-H65)</f>
        <v>0</v>
      </c>
      <c r="J65" s="14">
        <v>0</v>
      </c>
    </row>
    <row r="66" spans="1:10" ht="63">
      <c r="A66" s="7"/>
      <c r="B66" s="9" t="s">
        <v>216</v>
      </c>
      <c r="C66" s="8" t="s">
        <v>175</v>
      </c>
      <c r="D66" s="8" t="s">
        <v>217</v>
      </c>
      <c r="E66" s="8" t="s">
        <v>219</v>
      </c>
      <c r="F66" s="8"/>
      <c r="G66" s="10">
        <v>500</v>
      </c>
      <c r="H66" s="10">
        <v>500</v>
      </c>
      <c r="I66" s="10">
        <v>0</v>
      </c>
      <c r="J66" s="14">
        <v>100</v>
      </c>
    </row>
    <row r="67" spans="1:10" ht="63">
      <c r="A67" s="7"/>
      <c r="B67" s="9" t="s">
        <v>50</v>
      </c>
      <c r="C67" s="8" t="s">
        <v>175</v>
      </c>
      <c r="D67" s="8" t="s">
        <v>217</v>
      </c>
      <c r="E67" s="8" t="s">
        <v>219</v>
      </c>
      <c r="F67" s="8" t="s">
        <v>49</v>
      </c>
      <c r="G67" s="10">
        <v>500</v>
      </c>
      <c r="H67" s="10">
        <v>500</v>
      </c>
      <c r="I67" s="10">
        <v>0</v>
      </c>
      <c r="J67" s="14">
        <v>100</v>
      </c>
    </row>
    <row r="68" spans="1:10" s="15" customFormat="1" ht="31.5">
      <c r="A68" s="13" t="s">
        <v>72</v>
      </c>
      <c r="B68" s="12" t="s">
        <v>87</v>
      </c>
      <c r="C68" s="8" t="s">
        <v>175</v>
      </c>
      <c r="D68" s="13" t="s">
        <v>86</v>
      </c>
      <c r="E68" s="13" t="s">
        <v>29</v>
      </c>
      <c r="F68" s="13" t="s">
        <v>29</v>
      </c>
      <c r="G68" s="14">
        <f t="shared" ref="G68:G70" si="6">SUM(G69+G72+G75+G78+G81)</f>
        <v>4632830.3600000003</v>
      </c>
      <c r="H68" s="14">
        <v>37989</v>
      </c>
      <c r="I68" s="14">
        <f t="shared" ref="I68:I78" si="7">G68-H68</f>
        <v>4594841.3600000003</v>
      </c>
      <c r="J68" s="14">
        <f>H68/G68*100</f>
        <v>0.81999548975499292</v>
      </c>
    </row>
    <row r="69" spans="1:10" s="20" customFormat="1" ht="17.25" customHeight="1">
      <c r="A69" s="22" t="s">
        <v>73</v>
      </c>
      <c r="B69" s="18" t="s">
        <v>89</v>
      </c>
      <c r="C69" s="8" t="s">
        <v>175</v>
      </c>
      <c r="D69" s="17" t="s">
        <v>88</v>
      </c>
      <c r="E69" s="17" t="s">
        <v>29</v>
      </c>
      <c r="F69" s="17" t="s">
        <v>29</v>
      </c>
      <c r="G69" s="14">
        <f t="shared" si="6"/>
        <v>3476898.49</v>
      </c>
      <c r="H69" s="14">
        <v>37989</v>
      </c>
      <c r="I69" s="19">
        <f>G69-H69</f>
        <v>3438909.49</v>
      </c>
      <c r="J69" s="14">
        <f t="shared" ref="J69:J86" si="8">H69/G69*100</f>
        <v>1.0926117086610716</v>
      </c>
    </row>
    <row r="70" spans="1:10" ht="49.5" customHeight="1">
      <c r="A70" s="8" t="s">
        <v>75</v>
      </c>
      <c r="B70" s="9" t="s">
        <v>132</v>
      </c>
      <c r="C70" s="8" t="s">
        <v>175</v>
      </c>
      <c r="D70" s="8" t="s">
        <v>88</v>
      </c>
      <c r="E70" s="8" t="s">
        <v>188</v>
      </c>
      <c r="F70" s="8" t="s">
        <v>29</v>
      </c>
      <c r="G70" s="10">
        <f t="shared" si="6"/>
        <v>2320966.62</v>
      </c>
      <c r="H70" s="10">
        <v>37989</v>
      </c>
      <c r="I70" s="10">
        <f t="shared" si="7"/>
        <v>2282977.62</v>
      </c>
      <c r="J70" s="14">
        <f>H70/G70*100</f>
        <v>1.636774939917059</v>
      </c>
    </row>
    <row r="71" spans="1:10" ht="31.5">
      <c r="A71" s="7" t="s">
        <v>76</v>
      </c>
      <c r="B71" s="9" t="s">
        <v>133</v>
      </c>
      <c r="C71" s="8" t="s">
        <v>175</v>
      </c>
      <c r="D71" s="8" t="s">
        <v>88</v>
      </c>
      <c r="E71" s="8" t="s">
        <v>189</v>
      </c>
      <c r="F71" s="8" t="s">
        <v>29</v>
      </c>
      <c r="G71" s="10">
        <f>SUM(G72+G75+G78+G81+G84)</f>
        <v>1165034.75</v>
      </c>
      <c r="H71" s="10">
        <f>SUM(H75+H78)</f>
        <v>37989</v>
      </c>
      <c r="I71" s="10">
        <f>G71-H71</f>
        <v>1127045.75</v>
      </c>
      <c r="J71" s="14">
        <f>H71/G71*100</f>
        <v>3.2607611060528452</v>
      </c>
    </row>
    <row r="72" spans="1:10" s="20" customFormat="1" ht="94.5">
      <c r="A72" s="17" t="s">
        <v>77</v>
      </c>
      <c r="B72" s="18" t="s">
        <v>92</v>
      </c>
      <c r="C72" s="8" t="s">
        <v>175</v>
      </c>
      <c r="D72" s="17" t="s">
        <v>88</v>
      </c>
      <c r="E72" s="17" t="s">
        <v>195</v>
      </c>
      <c r="F72" s="17" t="s">
        <v>29</v>
      </c>
      <c r="G72" s="19">
        <v>147690</v>
      </c>
      <c r="H72" s="19">
        <v>0</v>
      </c>
      <c r="I72" s="19">
        <f t="shared" si="7"/>
        <v>147690</v>
      </c>
      <c r="J72" s="14">
        <f>H72/G72*100</f>
        <v>0</v>
      </c>
    </row>
    <row r="73" spans="1:10" ht="47.25">
      <c r="A73" s="7" t="s">
        <v>128</v>
      </c>
      <c r="B73" s="9" t="s">
        <v>48</v>
      </c>
      <c r="C73" s="8" t="s">
        <v>175</v>
      </c>
      <c r="D73" s="8" t="s">
        <v>88</v>
      </c>
      <c r="E73" s="8" t="s">
        <v>195</v>
      </c>
      <c r="F73" s="8" t="s">
        <v>47</v>
      </c>
      <c r="G73" s="10">
        <v>147690</v>
      </c>
      <c r="H73" s="10">
        <v>0</v>
      </c>
      <c r="I73" s="10">
        <f t="shared" si="7"/>
        <v>147690</v>
      </c>
      <c r="J73" s="14">
        <f t="shared" si="8"/>
        <v>0</v>
      </c>
    </row>
    <row r="74" spans="1:10" ht="63">
      <c r="A74" s="7" t="s">
        <v>78</v>
      </c>
      <c r="B74" s="9" t="s">
        <v>50</v>
      </c>
      <c r="C74" s="8" t="s">
        <v>175</v>
      </c>
      <c r="D74" s="8" t="s">
        <v>88</v>
      </c>
      <c r="E74" s="8" t="s">
        <v>195</v>
      </c>
      <c r="F74" s="8" t="s">
        <v>49</v>
      </c>
      <c r="G74" s="10">
        <v>147690</v>
      </c>
      <c r="H74" s="10">
        <v>0</v>
      </c>
      <c r="I74" s="10">
        <f t="shared" si="7"/>
        <v>147690</v>
      </c>
      <c r="J74" s="14">
        <f t="shared" si="8"/>
        <v>0</v>
      </c>
    </row>
    <row r="75" spans="1:10" s="20" customFormat="1" ht="110.25">
      <c r="A75" s="22" t="s">
        <v>79</v>
      </c>
      <c r="B75" s="18" t="s">
        <v>145</v>
      </c>
      <c r="C75" s="8" t="s">
        <v>175</v>
      </c>
      <c r="D75" s="17" t="s">
        <v>88</v>
      </c>
      <c r="E75" s="17" t="s">
        <v>190</v>
      </c>
      <c r="F75" s="17"/>
      <c r="G75" s="19">
        <v>105997</v>
      </c>
      <c r="H75" s="19">
        <v>36929</v>
      </c>
      <c r="I75" s="19">
        <f t="shared" si="7"/>
        <v>69068</v>
      </c>
      <c r="J75" s="14">
        <f t="shared" si="8"/>
        <v>34.839665273545478</v>
      </c>
    </row>
    <row r="76" spans="1:10" ht="47.25">
      <c r="A76" s="7" t="s">
        <v>129</v>
      </c>
      <c r="B76" s="9" t="s">
        <v>48</v>
      </c>
      <c r="C76" s="8" t="s">
        <v>175</v>
      </c>
      <c r="D76" s="8" t="s">
        <v>88</v>
      </c>
      <c r="E76" s="8" t="s">
        <v>190</v>
      </c>
      <c r="F76" s="8" t="s">
        <v>47</v>
      </c>
      <c r="G76" s="10">
        <v>105997</v>
      </c>
      <c r="H76" s="10">
        <v>36929</v>
      </c>
      <c r="I76" s="10">
        <f>G76-H76</f>
        <v>69068</v>
      </c>
      <c r="J76" s="14">
        <f t="shared" si="8"/>
        <v>34.839665273545478</v>
      </c>
    </row>
    <row r="77" spans="1:10" ht="63">
      <c r="A77" s="7" t="s">
        <v>82</v>
      </c>
      <c r="B77" s="9" t="s">
        <v>50</v>
      </c>
      <c r="C77" s="8" t="s">
        <v>175</v>
      </c>
      <c r="D77" s="8" t="s">
        <v>88</v>
      </c>
      <c r="E77" s="8" t="s">
        <v>190</v>
      </c>
      <c r="F77" s="8" t="s">
        <v>49</v>
      </c>
      <c r="G77" s="10">
        <v>105997</v>
      </c>
      <c r="H77" s="10">
        <v>36929</v>
      </c>
      <c r="I77" s="10">
        <f t="shared" si="7"/>
        <v>69068</v>
      </c>
      <c r="J77" s="14">
        <f t="shared" si="8"/>
        <v>34.839665273545478</v>
      </c>
    </row>
    <row r="78" spans="1:10" s="20" customFormat="1" ht="110.25">
      <c r="A78" s="22"/>
      <c r="B78" s="18" t="s">
        <v>150</v>
      </c>
      <c r="C78" s="8" t="s">
        <v>175</v>
      </c>
      <c r="D78" s="17" t="s">
        <v>88</v>
      </c>
      <c r="E78" s="17" t="s">
        <v>191</v>
      </c>
      <c r="F78" s="17"/>
      <c r="G78" s="19">
        <v>1060</v>
      </c>
      <c r="H78" s="19">
        <v>1060</v>
      </c>
      <c r="I78" s="19">
        <f t="shared" si="7"/>
        <v>0</v>
      </c>
      <c r="J78" s="14">
        <f t="shared" si="8"/>
        <v>100</v>
      </c>
    </row>
    <row r="79" spans="1:10" ht="47.25">
      <c r="A79" s="7"/>
      <c r="B79" s="9" t="s">
        <v>48</v>
      </c>
      <c r="C79" s="8" t="s">
        <v>175</v>
      </c>
      <c r="D79" s="8" t="s">
        <v>88</v>
      </c>
      <c r="E79" s="8" t="s">
        <v>191</v>
      </c>
      <c r="F79" s="8" t="s">
        <v>47</v>
      </c>
      <c r="G79" s="10">
        <v>1060</v>
      </c>
      <c r="H79" s="10">
        <v>1060</v>
      </c>
      <c r="I79" s="10">
        <f t="shared" ref="I79:I86" si="9">G79-H79</f>
        <v>0</v>
      </c>
      <c r="J79" s="14">
        <f t="shared" si="8"/>
        <v>100</v>
      </c>
    </row>
    <row r="80" spans="1:10" ht="63">
      <c r="A80" s="7"/>
      <c r="B80" s="9" t="s">
        <v>50</v>
      </c>
      <c r="C80" s="8" t="s">
        <v>175</v>
      </c>
      <c r="D80" s="8" t="s">
        <v>88</v>
      </c>
      <c r="E80" s="8" t="s">
        <v>191</v>
      </c>
      <c r="F80" s="8" t="s">
        <v>149</v>
      </c>
      <c r="G80" s="10">
        <v>1060</v>
      </c>
      <c r="H80" s="10">
        <v>1060</v>
      </c>
      <c r="I80" s="10">
        <f t="shared" si="9"/>
        <v>0</v>
      </c>
      <c r="J80" s="14">
        <f t="shared" si="8"/>
        <v>100</v>
      </c>
    </row>
    <row r="81" spans="1:10" ht="94.5">
      <c r="A81" s="7"/>
      <c r="B81" s="9" t="s">
        <v>220</v>
      </c>
      <c r="C81" s="8" t="s">
        <v>175</v>
      </c>
      <c r="D81" s="8" t="s">
        <v>88</v>
      </c>
      <c r="E81" s="8" t="s">
        <v>222</v>
      </c>
      <c r="F81" s="8"/>
      <c r="G81" s="10">
        <v>901184.87</v>
      </c>
      <c r="H81" s="10">
        <v>0</v>
      </c>
      <c r="I81" s="10">
        <f>G81-H81</f>
        <v>901184.87</v>
      </c>
      <c r="J81" s="14">
        <f t="shared" si="8"/>
        <v>0</v>
      </c>
    </row>
    <row r="82" spans="1:10" ht="47.25">
      <c r="A82" s="7"/>
      <c r="B82" s="9" t="s">
        <v>48</v>
      </c>
      <c r="C82" s="8" t="s">
        <v>175</v>
      </c>
      <c r="D82" s="8" t="s">
        <v>88</v>
      </c>
      <c r="E82" s="8" t="s">
        <v>222</v>
      </c>
      <c r="F82" s="8" t="s">
        <v>47</v>
      </c>
      <c r="G82" s="10">
        <v>901184.87</v>
      </c>
      <c r="H82" s="10">
        <v>0</v>
      </c>
      <c r="I82" s="10">
        <f t="shared" si="9"/>
        <v>901184.87</v>
      </c>
      <c r="J82" s="14">
        <f t="shared" si="8"/>
        <v>0</v>
      </c>
    </row>
    <row r="83" spans="1:10" ht="63">
      <c r="A83" s="7"/>
      <c r="B83" s="9" t="s">
        <v>50</v>
      </c>
      <c r="C83" s="8" t="s">
        <v>175</v>
      </c>
      <c r="D83" s="8" t="s">
        <v>88</v>
      </c>
      <c r="E83" s="8" t="s">
        <v>222</v>
      </c>
      <c r="F83" s="8" t="s">
        <v>49</v>
      </c>
      <c r="G83" s="10">
        <v>901184.87</v>
      </c>
      <c r="H83" s="10">
        <v>0</v>
      </c>
      <c r="I83" s="10">
        <f t="shared" si="9"/>
        <v>901184.87</v>
      </c>
      <c r="J83" s="14">
        <f t="shared" si="8"/>
        <v>0</v>
      </c>
    </row>
    <row r="84" spans="1:10" ht="78.75">
      <c r="A84" s="7"/>
      <c r="B84" s="9" t="s">
        <v>221</v>
      </c>
      <c r="C84" s="8" t="s">
        <v>175</v>
      </c>
      <c r="D84" s="8" t="s">
        <v>88</v>
      </c>
      <c r="E84" s="8" t="s">
        <v>223</v>
      </c>
      <c r="F84" s="8"/>
      <c r="G84" s="10">
        <v>9102.8799999999992</v>
      </c>
      <c r="H84" s="10">
        <v>0</v>
      </c>
      <c r="I84" s="10">
        <f t="shared" si="9"/>
        <v>9102.8799999999992</v>
      </c>
      <c r="J84" s="14">
        <f t="shared" si="8"/>
        <v>0</v>
      </c>
    </row>
    <row r="85" spans="1:10" ht="47.25">
      <c r="A85" s="7"/>
      <c r="B85" s="9" t="s">
        <v>48</v>
      </c>
      <c r="C85" s="8" t="s">
        <v>175</v>
      </c>
      <c r="D85" s="8" t="s">
        <v>88</v>
      </c>
      <c r="E85" s="8" t="s">
        <v>223</v>
      </c>
      <c r="F85" s="8" t="s">
        <v>47</v>
      </c>
      <c r="G85" s="10">
        <v>9102.8799999999992</v>
      </c>
      <c r="H85" s="10">
        <v>0</v>
      </c>
      <c r="I85" s="10">
        <f t="shared" si="9"/>
        <v>9102.8799999999992</v>
      </c>
      <c r="J85" s="14">
        <f t="shared" si="8"/>
        <v>0</v>
      </c>
    </row>
    <row r="86" spans="1:10" ht="63">
      <c r="A86" s="7"/>
      <c r="B86" s="9" t="s">
        <v>50</v>
      </c>
      <c r="C86" s="8" t="s">
        <v>175</v>
      </c>
      <c r="D86" s="8" t="s">
        <v>88</v>
      </c>
      <c r="E86" s="8" t="s">
        <v>223</v>
      </c>
      <c r="F86" s="8" t="s">
        <v>49</v>
      </c>
      <c r="G86" s="10">
        <v>9102.8799999999992</v>
      </c>
      <c r="H86" s="10">
        <v>0</v>
      </c>
      <c r="I86" s="10">
        <f t="shared" si="9"/>
        <v>9102.8799999999992</v>
      </c>
      <c r="J86" s="14">
        <f t="shared" si="8"/>
        <v>0</v>
      </c>
    </row>
    <row r="87" spans="1:10" s="15" customFormat="1" ht="47.25">
      <c r="A87" s="11" t="s">
        <v>90</v>
      </c>
      <c r="B87" s="12" t="s">
        <v>96</v>
      </c>
      <c r="C87" s="8" t="s">
        <v>175</v>
      </c>
      <c r="D87" s="13" t="s">
        <v>95</v>
      </c>
      <c r="E87" s="13" t="s">
        <v>29</v>
      </c>
      <c r="F87" s="13" t="s">
        <v>29</v>
      </c>
      <c r="G87" s="14">
        <f>SUM(G88+G91+G99)</f>
        <v>973467.74</v>
      </c>
      <c r="H87" s="14">
        <f>SUM(H91+H99)</f>
        <v>483497.29000000004</v>
      </c>
      <c r="I87" s="14">
        <f>G87-H87</f>
        <v>489970.44999999995</v>
      </c>
      <c r="J87" s="14">
        <f>H87/G87*100</f>
        <v>49.667520569300024</v>
      </c>
    </row>
    <row r="88" spans="1:10" s="15" customFormat="1" ht="15.75">
      <c r="A88" s="11"/>
      <c r="B88" s="12" t="s">
        <v>207</v>
      </c>
      <c r="C88" s="8" t="s">
        <v>175</v>
      </c>
      <c r="D88" s="13" t="s">
        <v>209</v>
      </c>
      <c r="E88" s="13"/>
      <c r="F88" s="13"/>
      <c r="G88" s="14">
        <v>0</v>
      </c>
      <c r="H88" s="14">
        <v>0</v>
      </c>
      <c r="I88" s="14">
        <v>10000</v>
      </c>
      <c r="J88" s="14">
        <v>0</v>
      </c>
    </row>
    <row r="89" spans="1:10" s="15" customFormat="1" ht="47.25">
      <c r="A89" s="11"/>
      <c r="B89" s="23" t="s">
        <v>192</v>
      </c>
      <c r="C89" s="8" t="s">
        <v>175</v>
      </c>
      <c r="D89" s="8" t="s">
        <v>209</v>
      </c>
      <c r="E89" s="8" t="s">
        <v>188</v>
      </c>
      <c r="F89" s="8"/>
      <c r="G89" s="14">
        <v>0</v>
      </c>
      <c r="H89" s="14">
        <v>0</v>
      </c>
      <c r="I89" s="14">
        <v>10000</v>
      </c>
      <c r="J89" s="14">
        <v>0</v>
      </c>
    </row>
    <row r="90" spans="1:10" s="15" customFormat="1" ht="15.75">
      <c r="A90" s="11"/>
      <c r="B90" s="9"/>
      <c r="C90" s="8" t="s">
        <v>175</v>
      </c>
      <c r="D90" s="8" t="s">
        <v>209</v>
      </c>
      <c r="E90" s="8" t="s">
        <v>210</v>
      </c>
      <c r="F90" s="8" t="s">
        <v>47</v>
      </c>
      <c r="G90" s="14">
        <v>0</v>
      </c>
      <c r="H90" s="14">
        <v>0</v>
      </c>
      <c r="I90" s="14">
        <v>10000</v>
      </c>
      <c r="J90" s="14">
        <v>0</v>
      </c>
    </row>
    <row r="91" spans="1:10" s="20" customFormat="1" ht="15.75">
      <c r="A91" s="17" t="s">
        <v>91</v>
      </c>
      <c r="B91" s="18" t="s">
        <v>98</v>
      </c>
      <c r="C91" s="8" t="s">
        <v>175</v>
      </c>
      <c r="D91" s="17" t="s">
        <v>97</v>
      </c>
      <c r="E91" s="17" t="s">
        <v>29</v>
      </c>
      <c r="F91" s="17" t="s">
        <v>29</v>
      </c>
      <c r="G91" s="14">
        <f t="shared" ref="G91:G92" si="10">SUM(G92+G95)</f>
        <v>473600</v>
      </c>
      <c r="H91" s="14">
        <v>121977.51</v>
      </c>
      <c r="I91" s="19">
        <f t="shared" ref="I91:I96" si="11">G91-H91</f>
        <v>351622.49</v>
      </c>
      <c r="J91" s="14">
        <f t="shared" ref="J91:J103" si="12">H91/G91*100</f>
        <v>25.755386402027025</v>
      </c>
    </row>
    <row r="92" spans="1:10" ht="51.75" customHeight="1">
      <c r="A92" s="7" t="s">
        <v>93</v>
      </c>
      <c r="B92" s="9" t="s">
        <v>166</v>
      </c>
      <c r="C92" s="8" t="s">
        <v>175</v>
      </c>
      <c r="D92" s="8" t="s">
        <v>97</v>
      </c>
      <c r="E92" s="8" t="s">
        <v>188</v>
      </c>
      <c r="F92" s="8" t="s">
        <v>29</v>
      </c>
      <c r="G92" s="14">
        <f t="shared" si="10"/>
        <v>332400</v>
      </c>
      <c r="H92" s="14">
        <v>121977.51</v>
      </c>
      <c r="I92" s="10">
        <f t="shared" si="11"/>
        <v>210422.49</v>
      </c>
      <c r="J92" s="14">
        <f t="shared" si="12"/>
        <v>36.696001805054152</v>
      </c>
    </row>
    <row r="93" spans="1:10" ht="63">
      <c r="A93" s="8" t="s">
        <v>94</v>
      </c>
      <c r="B93" s="9" t="s">
        <v>167</v>
      </c>
      <c r="C93" s="8" t="s">
        <v>175</v>
      </c>
      <c r="D93" s="8" t="s">
        <v>97</v>
      </c>
      <c r="E93" s="8" t="s">
        <v>196</v>
      </c>
      <c r="F93" s="8" t="s">
        <v>29</v>
      </c>
      <c r="G93" s="10">
        <f>SUM(G94+G97)</f>
        <v>191200</v>
      </c>
      <c r="H93" s="10">
        <v>121977.51</v>
      </c>
      <c r="I93" s="10">
        <f t="shared" si="11"/>
        <v>69222.490000000005</v>
      </c>
      <c r="J93" s="14">
        <f t="shared" si="12"/>
        <v>63.795768828451884</v>
      </c>
    </row>
    <row r="94" spans="1:10" s="20" customFormat="1" ht="47.25">
      <c r="A94" s="17" t="s">
        <v>99</v>
      </c>
      <c r="B94" s="18" t="s">
        <v>102</v>
      </c>
      <c r="C94" s="8" t="s">
        <v>175</v>
      </c>
      <c r="D94" s="17" t="s">
        <v>97</v>
      </c>
      <c r="E94" s="17" t="s">
        <v>197</v>
      </c>
      <c r="F94" s="17"/>
      <c r="G94" s="19">
        <v>141200</v>
      </c>
      <c r="H94" s="14">
        <v>121977.51</v>
      </c>
      <c r="I94" s="19">
        <f t="shared" si="11"/>
        <v>19222.490000000005</v>
      </c>
      <c r="J94" s="14">
        <f t="shared" si="12"/>
        <v>86.386338526912169</v>
      </c>
    </row>
    <row r="95" spans="1:10" ht="47.25">
      <c r="A95" s="7" t="s">
        <v>100</v>
      </c>
      <c r="B95" s="9" t="s">
        <v>48</v>
      </c>
      <c r="C95" s="8" t="s">
        <v>175</v>
      </c>
      <c r="D95" s="8" t="s">
        <v>97</v>
      </c>
      <c r="E95" s="8" t="s">
        <v>197</v>
      </c>
      <c r="F95" s="8" t="s">
        <v>47</v>
      </c>
      <c r="G95" s="10">
        <v>141200</v>
      </c>
      <c r="H95" s="10">
        <v>121977.51</v>
      </c>
      <c r="I95" s="25">
        <f t="shared" si="11"/>
        <v>19222.490000000005</v>
      </c>
      <c r="J95" s="14">
        <f t="shared" si="12"/>
        <v>86.386338526912169</v>
      </c>
    </row>
    <row r="96" spans="1:10" ht="63">
      <c r="A96" s="8" t="s">
        <v>101</v>
      </c>
      <c r="B96" s="9" t="s">
        <v>50</v>
      </c>
      <c r="C96" s="8" t="s">
        <v>175</v>
      </c>
      <c r="D96" s="8" t="s">
        <v>97</v>
      </c>
      <c r="E96" s="8" t="s">
        <v>197</v>
      </c>
      <c r="F96" s="8" t="s">
        <v>49</v>
      </c>
      <c r="G96" s="10">
        <v>141200</v>
      </c>
      <c r="H96" s="10">
        <v>121977.51</v>
      </c>
      <c r="I96" s="25">
        <f t="shared" si="11"/>
        <v>19222.490000000005</v>
      </c>
      <c r="J96" s="14">
        <f t="shared" si="12"/>
        <v>86.386338526912169</v>
      </c>
    </row>
    <row r="97" spans="1:10" s="20" customFormat="1" ht="87" customHeight="1">
      <c r="A97" s="22" t="s">
        <v>162</v>
      </c>
      <c r="B97" s="18" t="s">
        <v>208</v>
      </c>
      <c r="C97" s="8" t="s">
        <v>175</v>
      </c>
      <c r="D97" s="17" t="s">
        <v>97</v>
      </c>
      <c r="E97" s="17" t="s">
        <v>193</v>
      </c>
      <c r="F97" s="17"/>
      <c r="G97" s="19">
        <v>50000</v>
      </c>
      <c r="H97" s="19">
        <v>0</v>
      </c>
      <c r="I97" s="19">
        <v>50000</v>
      </c>
      <c r="J97" s="14">
        <f t="shared" si="12"/>
        <v>0</v>
      </c>
    </row>
    <row r="98" spans="1:10" ht="53.25" customHeight="1">
      <c r="A98" s="7" t="s">
        <v>163</v>
      </c>
      <c r="B98" s="9" t="s">
        <v>48</v>
      </c>
      <c r="C98" s="8" t="s">
        <v>175</v>
      </c>
      <c r="D98" s="8" t="s">
        <v>97</v>
      </c>
      <c r="E98" s="8" t="s">
        <v>198</v>
      </c>
      <c r="F98" s="8" t="s">
        <v>47</v>
      </c>
      <c r="G98" s="10">
        <v>50000</v>
      </c>
      <c r="H98" s="25">
        <v>0</v>
      </c>
      <c r="I98" s="10">
        <v>50000</v>
      </c>
      <c r="J98" s="14">
        <f t="shared" si="12"/>
        <v>0</v>
      </c>
    </row>
    <row r="99" spans="1:10" s="15" customFormat="1" ht="30.75" customHeight="1">
      <c r="A99" s="11" t="s">
        <v>106</v>
      </c>
      <c r="B99" s="12" t="s">
        <v>104</v>
      </c>
      <c r="C99" s="8" t="s">
        <v>175</v>
      </c>
      <c r="D99" s="13" t="s">
        <v>103</v>
      </c>
      <c r="E99" s="13"/>
      <c r="F99" s="13"/>
      <c r="G99" s="14">
        <f>SUM(G102+G104+G106+G108+G110)</f>
        <v>499867.74</v>
      </c>
      <c r="H99" s="14">
        <v>361519.78</v>
      </c>
      <c r="I99" s="14">
        <f>G99-H99</f>
        <v>138347.95999999996</v>
      </c>
      <c r="J99" s="14">
        <f t="shared" si="12"/>
        <v>72.32308690294758</v>
      </c>
    </row>
    <row r="100" spans="1:10" ht="49.5" customHeight="1">
      <c r="A100" s="7" t="s">
        <v>130</v>
      </c>
      <c r="B100" s="9" t="s">
        <v>166</v>
      </c>
      <c r="C100" s="8" t="s">
        <v>175</v>
      </c>
      <c r="D100" s="8" t="s">
        <v>103</v>
      </c>
      <c r="E100" s="8" t="s">
        <v>188</v>
      </c>
      <c r="F100" s="8" t="s">
        <v>29</v>
      </c>
      <c r="G100" s="10">
        <f t="shared" ref="G100:G101" si="13">SUM(G103+G105+G107+G109+G111)</f>
        <v>2350812.7400000002</v>
      </c>
      <c r="H100" s="10">
        <v>361519.78</v>
      </c>
      <c r="I100" s="10">
        <f>G100-H100</f>
        <v>1989292.9600000002</v>
      </c>
      <c r="J100" s="14">
        <f t="shared" si="12"/>
        <v>15.378501819757876</v>
      </c>
    </row>
    <row r="101" spans="1:10" ht="47.25">
      <c r="A101" s="8" t="s">
        <v>107</v>
      </c>
      <c r="B101" s="9" t="s">
        <v>134</v>
      </c>
      <c r="C101" s="8" t="s">
        <v>175</v>
      </c>
      <c r="D101" s="8" t="s">
        <v>103</v>
      </c>
      <c r="E101" s="8" t="s">
        <v>199</v>
      </c>
      <c r="F101" s="8" t="s">
        <v>29</v>
      </c>
      <c r="G101" s="10">
        <f t="shared" si="13"/>
        <v>1944848.6</v>
      </c>
      <c r="H101" s="10">
        <f>SUM(H102+H106+H108)</f>
        <v>361519.77999999997</v>
      </c>
      <c r="I101" s="10">
        <f>G101-H101</f>
        <v>1583328.82</v>
      </c>
      <c r="J101" s="14">
        <f t="shared" si="12"/>
        <v>18.588582165213268</v>
      </c>
    </row>
    <row r="102" spans="1:10" s="20" customFormat="1" ht="78.75">
      <c r="A102" s="17" t="s">
        <v>108</v>
      </c>
      <c r="B102" s="18" t="s">
        <v>105</v>
      </c>
      <c r="C102" s="8" t="s">
        <v>175</v>
      </c>
      <c r="D102" s="17" t="s">
        <v>103</v>
      </c>
      <c r="E102" s="17" t="s">
        <v>200</v>
      </c>
      <c r="F102" s="17" t="s">
        <v>29</v>
      </c>
      <c r="G102" s="19">
        <v>410964.14</v>
      </c>
      <c r="H102" s="19">
        <v>290462.51</v>
      </c>
      <c r="I102" s="19">
        <f>G102-H102</f>
        <v>120501.63</v>
      </c>
      <c r="J102" s="14">
        <f>H102/G102*100</f>
        <v>70.678310277874857</v>
      </c>
    </row>
    <row r="103" spans="1:10" ht="48.75" customHeight="1">
      <c r="A103" s="7" t="s">
        <v>109</v>
      </c>
      <c r="B103" s="9" t="s">
        <v>48</v>
      </c>
      <c r="C103" s="8" t="s">
        <v>175</v>
      </c>
      <c r="D103" s="8" t="s">
        <v>103</v>
      </c>
      <c r="E103" s="8" t="s">
        <v>200</v>
      </c>
      <c r="F103" s="8" t="s">
        <v>47</v>
      </c>
      <c r="G103" s="10">
        <v>410964.14</v>
      </c>
      <c r="H103" s="10">
        <v>290462.51</v>
      </c>
      <c r="I103" s="10">
        <f>G103-H103</f>
        <v>120501.63</v>
      </c>
      <c r="J103" s="10">
        <f>H103/G103*100</f>
        <v>70.678310277874857</v>
      </c>
    </row>
    <row r="104" spans="1:10" s="20" customFormat="1" ht="31.5">
      <c r="A104" s="22" t="s">
        <v>111</v>
      </c>
      <c r="B104" s="18" t="s">
        <v>174</v>
      </c>
      <c r="C104" s="8" t="s">
        <v>175</v>
      </c>
      <c r="D104" s="17" t="s">
        <v>103</v>
      </c>
      <c r="E104" s="17" t="s">
        <v>201</v>
      </c>
      <c r="F104" s="17"/>
      <c r="G104" s="19">
        <v>10000</v>
      </c>
      <c r="H104" s="19">
        <v>0</v>
      </c>
      <c r="I104" s="10">
        <v>10000</v>
      </c>
      <c r="J104" s="14">
        <f t="shared" ref="J104:J107" si="14">H104/G104*100</f>
        <v>0</v>
      </c>
    </row>
    <row r="105" spans="1:10" ht="47.25">
      <c r="A105" s="8" t="s">
        <v>112</v>
      </c>
      <c r="B105" s="9" t="s">
        <v>48</v>
      </c>
      <c r="C105" s="8" t="s">
        <v>175</v>
      </c>
      <c r="D105" s="8" t="s">
        <v>103</v>
      </c>
      <c r="E105" s="8" t="s">
        <v>201</v>
      </c>
      <c r="F105" s="8" t="s">
        <v>47</v>
      </c>
      <c r="G105" s="10">
        <v>10000</v>
      </c>
      <c r="H105" s="10">
        <v>0</v>
      </c>
      <c r="I105" s="10">
        <v>10000</v>
      </c>
      <c r="J105" s="14">
        <f>H105/G105*100</f>
        <v>0</v>
      </c>
    </row>
    <row r="106" spans="1:10" s="20" customFormat="1" ht="63">
      <c r="A106" s="17" t="s">
        <v>131</v>
      </c>
      <c r="B106" s="18" t="s">
        <v>110</v>
      </c>
      <c r="C106" s="8" t="s">
        <v>175</v>
      </c>
      <c r="D106" s="17" t="s">
        <v>103</v>
      </c>
      <c r="E106" s="17" t="s">
        <v>202</v>
      </c>
      <c r="F106" s="17"/>
      <c r="G106" s="19">
        <v>69500</v>
      </c>
      <c r="H106" s="19">
        <v>68855.47</v>
      </c>
      <c r="I106" s="10">
        <f>G106-H106</f>
        <v>644.52999999999884</v>
      </c>
      <c r="J106" s="14">
        <f t="shared" si="14"/>
        <v>99.072618705035978</v>
      </c>
    </row>
    <row r="107" spans="1:10" ht="47.25">
      <c r="A107" s="7" t="s">
        <v>113</v>
      </c>
      <c r="B107" s="9" t="s">
        <v>48</v>
      </c>
      <c r="C107" s="8" t="s">
        <v>175</v>
      </c>
      <c r="D107" s="8" t="s">
        <v>103</v>
      </c>
      <c r="E107" s="8" t="s">
        <v>202</v>
      </c>
      <c r="F107" s="8" t="s">
        <v>47</v>
      </c>
      <c r="G107" s="10">
        <v>69500</v>
      </c>
      <c r="H107" s="25">
        <v>68855.47</v>
      </c>
      <c r="I107" s="10">
        <f>G107-H107</f>
        <v>644.52999999999884</v>
      </c>
      <c r="J107" s="10">
        <f>H107/G107*100</f>
        <v>99.072618705035978</v>
      </c>
    </row>
    <row r="108" spans="1:10" s="20" customFormat="1" ht="31.5">
      <c r="A108" s="22" t="s">
        <v>137</v>
      </c>
      <c r="B108" s="18" t="s">
        <v>135</v>
      </c>
      <c r="C108" s="8" t="s">
        <v>175</v>
      </c>
      <c r="D108" s="17" t="s">
        <v>103</v>
      </c>
      <c r="E108" s="17" t="s">
        <v>203</v>
      </c>
      <c r="F108" s="17" t="s">
        <v>136</v>
      </c>
      <c r="G108" s="19">
        <v>4403.6000000000004</v>
      </c>
      <c r="H108" s="14">
        <v>2201.8000000000002</v>
      </c>
      <c r="I108" s="19">
        <f>G108-H108</f>
        <v>2201.8000000000002</v>
      </c>
      <c r="J108" s="14">
        <f>H108/G108*100</f>
        <v>50</v>
      </c>
    </row>
    <row r="109" spans="1:10" ht="47.25">
      <c r="A109" s="8" t="s">
        <v>138</v>
      </c>
      <c r="B109" s="9" t="s">
        <v>48</v>
      </c>
      <c r="C109" s="8" t="s">
        <v>175</v>
      </c>
      <c r="D109" s="8" t="s">
        <v>103</v>
      </c>
      <c r="E109" s="8" t="s">
        <v>203</v>
      </c>
      <c r="F109" s="8" t="s">
        <v>47</v>
      </c>
      <c r="G109" s="10">
        <v>4403.6000000000004</v>
      </c>
      <c r="H109" s="10">
        <v>2201.8000000000002</v>
      </c>
      <c r="I109" s="10">
        <f>G109-H109</f>
        <v>2201.8000000000002</v>
      </c>
      <c r="J109" s="10">
        <f>H109/G109*100</f>
        <v>50</v>
      </c>
    </row>
    <row r="110" spans="1:10" ht="78.75">
      <c r="A110" s="8"/>
      <c r="B110" s="9" t="s">
        <v>164</v>
      </c>
      <c r="C110" s="8" t="s">
        <v>175</v>
      </c>
      <c r="D110" s="8" t="s">
        <v>103</v>
      </c>
      <c r="E110" s="8" t="s">
        <v>211</v>
      </c>
      <c r="F110" s="8" t="s">
        <v>49</v>
      </c>
      <c r="G110" s="10">
        <v>5000</v>
      </c>
      <c r="H110" s="10">
        <v>0</v>
      </c>
      <c r="I110" s="10">
        <v>5000</v>
      </c>
      <c r="J110" s="10">
        <v>0</v>
      </c>
    </row>
    <row r="111" spans="1:10" s="15" customFormat="1" ht="31.5">
      <c r="A111" s="13" t="s">
        <v>139</v>
      </c>
      <c r="B111" s="12" t="s">
        <v>115</v>
      </c>
      <c r="C111" s="8" t="s">
        <v>175</v>
      </c>
      <c r="D111" s="13" t="s">
        <v>114</v>
      </c>
      <c r="E111" s="13"/>
      <c r="F111" s="13"/>
      <c r="G111" s="14">
        <v>1855945</v>
      </c>
      <c r="H111" s="14">
        <v>845000</v>
      </c>
      <c r="I111" s="14">
        <f t="shared" ref="I111:I117" si="15">G111-H111</f>
        <v>1010945</v>
      </c>
      <c r="J111" s="14">
        <f t="shared" ref="J111:J117" si="16">H111/G111*100</f>
        <v>45.529366441354675</v>
      </c>
    </row>
    <row r="112" spans="1:10" ht="15.75">
      <c r="A112" s="8" t="s">
        <v>140</v>
      </c>
      <c r="B112" s="9" t="s">
        <v>117</v>
      </c>
      <c r="C112" s="8" t="s">
        <v>175</v>
      </c>
      <c r="D112" s="8" t="s">
        <v>116</v>
      </c>
      <c r="E112" s="8" t="s">
        <v>29</v>
      </c>
      <c r="F112" s="8" t="s">
        <v>29</v>
      </c>
      <c r="G112" s="10">
        <v>1855945</v>
      </c>
      <c r="H112" s="10">
        <v>845000</v>
      </c>
      <c r="I112" s="10">
        <f t="shared" si="15"/>
        <v>1010945</v>
      </c>
      <c r="J112" s="14">
        <f>H112/G112*100</f>
        <v>45.529366441354675</v>
      </c>
    </row>
    <row r="113" spans="1:10" ht="78.75">
      <c r="A113" s="7" t="s">
        <v>141</v>
      </c>
      <c r="B113" s="9" t="s">
        <v>168</v>
      </c>
      <c r="C113" s="8" t="s">
        <v>175</v>
      </c>
      <c r="D113" s="8" t="s">
        <v>116</v>
      </c>
      <c r="E113" s="8" t="s">
        <v>204</v>
      </c>
      <c r="F113" s="8" t="s">
        <v>29</v>
      </c>
      <c r="G113" s="10">
        <v>1855945</v>
      </c>
      <c r="H113" s="10">
        <v>845000</v>
      </c>
      <c r="I113" s="10">
        <f t="shared" si="15"/>
        <v>1010945</v>
      </c>
      <c r="J113" s="14">
        <f t="shared" si="16"/>
        <v>45.529366441354675</v>
      </c>
    </row>
    <row r="114" spans="1:10" ht="78.75">
      <c r="A114" s="7" t="s">
        <v>142</v>
      </c>
      <c r="B114" s="9" t="s">
        <v>169</v>
      </c>
      <c r="C114" s="8" t="s">
        <v>175</v>
      </c>
      <c r="D114" s="8" t="s">
        <v>116</v>
      </c>
      <c r="E114" s="8" t="s">
        <v>205</v>
      </c>
      <c r="F114" s="8" t="s">
        <v>29</v>
      </c>
      <c r="G114" s="10">
        <v>1855945</v>
      </c>
      <c r="H114" s="10">
        <v>845000</v>
      </c>
      <c r="I114" s="10">
        <f t="shared" si="15"/>
        <v>1010945</v>
      </c>
      <c r="J114" s="14">
        <f>H114/G114*100</f>
        <v>45.529366441354675</v>
      </c>
    </row>
    <row r="115" spans="1:10" ht="126">
      <c r="A115" s="8" t="s">
        <v>146</v>
      </c>
      <c r="B115" s="9" t="s">
        <v>170</v>
      </c>
      <c r="C115" s="8" t="s">
        <v>175</v>
      </c>
      <c r="D115" s="8" t="s">
        <v>116</v>
      </c>
      <c r="E115" s="8" t="s">
        <v>206</v>
      </c>
      <c r="F115" s="8" t="s">
        <v>29</v>
      </c>
      <c r="G115" s="10">
        <v>1855945</v>
      </c>
      <c r="H115" s="10">
        <v>845000</v>
      </c>
      <c r="I115" s="10">
        <f t="shared" si="15"/>
        <v>1010945</v>
      </c>
      <c r="J115" s="14">
        <f t="shared" si="16"/>
        <v>45.529366441354675</v>
      </c>
    </row>
    <row r="116" spans="1:10" ht="63">
      <c r="A116" s="7" t="s">
        <v>147</v>
      </c>
      <c r="B116" s="9" t="s">
        <v>119</v>
      </c>
      <c r="C116" s="8" t="s">
        <v>175</v>
      </c>
      <c r="D116" s="8" t="s">
        <v>116</v>
      </c>
      <c r="E116" s="8" t="s">
        <v>206</v>
      </c>
      <c r="F116" s="8" t="s">
        <v>118</v>
      </c>
      <c r="G116" s="10">
        <v>1855945</v>
      </c>
      <c r="H116" s="10">
        <v>845000</v>
      </c>
      <c r="I116" s="10">
        <f t="shared" si="15"/>
        <v>1010945</v>
      </c>
      <c r="J116" s="14">
        <f t="shared" si="16"/>
        <v>45.529366441354675</v>
      </c>
    </row>
    <row r="117" spans="1:10" ht="31.5">
      <c r="A117" s="8" t="s">
        <v>148</v>
      </c>
      <c r="B117" s="9" t="s">
        <v>121</v>
      </c>
      <c r="C117" s="8" t="s">
        <v>175</v>
      </c>
      <c r="D117" s="8" t="s">
        <v>116</v>
      </c>
      <c r="E117" s="8" t="s">
        <v>206</v>
      </c>
      <c r="F117" s="8" t="s">
        <v>120</v>
      </c>
      <c r="G117" s="10">
        <v>1855945</v>
      </c>
      <c r="H117" s="10">
        <v>845000</v>
      </c>
      <c r="I117" s="10">
        <f t="shared" si="15"/>
        <v>1010945</v>
      </c>
      <c r="J117" s="14">
        <f t="shared" si="16"/>
        <v>45.529366441354675</v>
      </c>
    </row>
    <row r="118" spans="1:10" ht="47.25">
      <c r="A118" s="8" t="s">
        <v>146</v>
      </c>
      <c r="B118" s="9" t="s">
        <v>229</v>
      </c>
      <c r="C118" s="8" t="s">
        <v>175</v>
      </c>
      <c r="D118" s="8" t="s">
        <v>116</v>
      </c>
      <c r="E118" s="8" t="s">
        <v>228</v>
      </c>
      <c r="F118" s="8" t="s">
        <v>29</v>
      </c>
      <c r="G118" s="10">
        <v>100000</v>
      </c>
      <c r="H118" s="10">
        <v>0</v>
      </c>
      <c r="I118" s="10">
        <f>G118-H118</f>
        <v>100000</v>
      </c>
      <c r="J118" s="14">
        <f>H118/G118*100</f>
        <v>0</v>
      </c>
    </row>
    <row r="119" spans="1:10" ht="63">
      <c r="A119" s="7" t="s">
        <v>147</v>
      </c>
      <c r="B119" s="9" t="s">
        <v>119</v>
      </c>
      <c r="C119" s="8" t="s">
        <v>175</v>
      </c>
      <c r="D119" s="8" t="s">
        <v>116</v>
      </c>
      <c r="E119" s="8" t="s">
        <v>228</v>
      </c>
      <c r="F119" s="8" t="s">
        <v>118</v>
      </c>
      <c r="G119" s="10">
        <v>100000</v>
      </c>
      <c r="H119" s="10">
        <v>0</v>
      </c>
      <c r="I119" s="10">
        <f t="shared" ref="I119" si="17">G119-H119</f>
        <v>100000</v>
      </c>
      <c r="J119" s="14">
        <f>H119/G119*100</f>
        <v>0</v>
      </c>
    </row>
    <row r="120" spans="1:10" ht="31.5">
      <c r="A120" s="8" t="s">
        <v>148</v>
      </c>
      <c r="B120" s="9" t="s">
        <v>121</v>
      </c>
      <c r="C120" s="8" t="s">
        <v>175</v>
      </c>
      <c r="D120" s="8" t="s">
        <v>116</v>
      </c>
      <c r="E120" s="8" t="s">
        <v>228</v>
      </c>
      <c r="F120" s="8" t="s">
        <v>120</v>
      </c>
      <c r="G120" s="10">
        <v>100000</v>
      </c>
      <c r="H120" s="10">
        <v>0</v>
      </c>
      <c r="I120" s="10">
        <f>G120-H120</f>
        <v>100000</v>
      </c>
      <c r="J120" s="14">
        <f>H120/G120*100</f>
        <v>0</v>
      </c>
    </row>
  </sheetData>
  <mergeCells count="7">
    <mergeCell ref="A7:B7"/>
    <mergeCell ref="A8:A9"/>
    <mergeCell ref="B8:B9"/>
    <mergeCell ref="D1:G1"/>
    <mergeCell ref="D2:G2"/>
    <mergeCell ref="D3:G3"/>
    <mergeCell ref="C8:F8"/>
  </mergeCells>
  <phoneticPr fontId="0" type="noConversion"/>
  <pageMargins left="0.59055118110236227" right="0.19685039370078741" top="0.19685039370078741" bottom="0.19685039370078741" header="0.19685039370078741" footer="0.19685039370078741"/>
  <pageSetup paperSize="9" scale="85" fitToHeight="0" orientation="landscape" r:id="rId1"/>
  <headerFooter alignWithMargins="0">
    <oddHeader xml:space="preserve">&amp;CСтр. №&amp;P из № &amp;N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2015-11-09T03:27:09Z</cp:lastPrinted>
  <dcterms:created xsi:type="dcterms:W3CDTF">1996-10-08T23:32:33Z</dcterms:created>
  <dcterms:modified xsi:type="dcterms:W3CDTF">2017-07-05T00:16:59Z</dcterms:modified>
</cp:coreProperties>
</file>